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55" windowHeight="10395" firstSheet="1" activeTab="1"/>
  </bookViews>
  <sheets>
    <sheet name="Лист1" sheetId="1" state="hidden" r:id="rId1"/>
    <sheet name="Расшифровка сборного лота 1" sheetId="2" r:id="rId2"/>
    <sheet name="Расшифровка сборного лота 2" sheetId="3" state="hidden" r:id="rId3"/>
  </sheets>
  <definedNames>
    <definedName name="_xlnm._FilterDatabase" localSheetId="0" hidden="1">'Лист1'!$A$11:$AS$45</definedName>
  </definedNames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C10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D10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E10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R10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</commentList>
</comments>
</file>

<file path=xl/sharedStrings.xml><?xml version="1.0" encoding="utf-8"?>
<sst xmlns="http://schemas.openxmlformats.org/spreadsheetml/2006/main" count="330" uniqueCount="208">
  <si>
    <t>Аукцион и ППП</t>
  </si>
  <si>
    <t xml:space="preserve">Полное и краткое наименование кредитной организации </t>
  </si>
  <si>
    <t>Общество с ограниченной ответственностью коммерческий банк "Конфидэнс Банк" (ООО КБ "Конфидэнс Банк")</t>
  </si>
  <si>
    <t>№ лота</t>
  </si>
  <si>
    <t>Наименование лота</t>
  </si>
  <si>
    <t>Местонахождение (регион)</t>
  </si>
  <si>
    <t>Подтип активов</t>
  </si>
  <si>
    <t>Сведения об имуществе</t>
  </si>
  <si>
    <t>Начальная цена продажи лотов, руб.</t>
  </si>
  <si>
    <t>Наличие обременений и ограничений</t>
  </si>
  <si>
    <t>на первых торгах</t>
  </si>
  <si>
    <t>на повторных торгах</t>
  </si>
  <si>
    <t>на первом периоде торгов ППП</t>
  </si>
  <si>
    <t>на последнем периоде торгов ППП</t>
  </si>
  <si>
    <t>г. Москва</t>
  </si>
  <si>
    <t>ИТОГО:</t>
  </si>
  <si>
    <t>Стадия судебной работы</t>
  </si>
  <si>
    <t>Испол. Производство</t>
  </si>
  <si>
    <t>Процедура банкротства</t>
  </si>
  <si>
    <t>Дополнительные комментарии (при наличии)</t>
  </si>
  <si>
    <t>Дата возбуждения ИП</t>
  </si>
  <si>
    <t>Имущество, выявленное в ходе ИП, стоимость выявленного имущества</t>
  </si>
  <si>
    <t>Перспективы получения банком денежных средств.</t>
  </si>
  <si>
    <t>Причина, дата окончания ИП</t>
  </si>
  <si>
    <t>В какую очередь включены требования</t>
  </si>
  <si>
    <t>Какой % составляют требования Банка от общего размера требований</t>
  </si>
  <si>
    <t>Обеспечено требование залогом или нет</t>
  </si>
  <si>
    <t>Имущество, вявленное в ходе банкротства, стоимость</t>
  </si>
  <si>
    <t>Перспективы получения банком денежных средств</t>
  </si>
  <si>
    <t>ЭАД</t>
  </si>
  <si>
    <t>ЦБ</t>
  </si>
  <si>
    <t>% на 1 периоде ППП</t>
  </si>
  <si>
    <t>% на посл. периоде ППП</t>
  </si>
  <si>
    <t>Обеспечение</t>
  </si>
  <si>
    <t>Замечания в СУА</t>
  </si>
  <si>
    <t>Вопросы, комментарии</t>
  </si>
  <si>
    <t>Кол-во периодов</t>
  </si>
  <si>
    <t>Шаг снижения</t>
  </si>
  <si>
    <t>ИТОГОВАЯ цена на посл. периоде ППП</t>
  </si>
  <si>
    <t>ИТОГОВЫЙ % на последнем периоде ППП</t>
  </si>
  <si>
    <t>Смирнов Сергей Николаевич</t>
  </si>
  <si>
    <t>Онуфриенко Дмитрий Владимирович</t>
  </si>
  <si>
    <t>Галямин Александр Анатольевич</t>
  </si>
  <si>
    <t>Литова Александра Сергеевна</t>
  </si>
  <si>
    <t xml:space="preserve"> Газизова Наталья Ралифовна</t>
  </si>
  <si>
    <t>Гуляков Алексей Михайлович</t>
  </si>
  <si>
    <t>Шитов Андрей Анатольевич</t>
  </si>
  <si>
    <t>Беликов Сергей Николаевич</t>
  </si>
  <si>
    <t>Носова Татьяна Борисовна</t>
  </si>
  <si>
    <t>Кукушкин Евгений Викторович</t>
  </si>
  <si>
    <t>Саргсян Джон Юрикович</t>
  </si>
  <si>
    <t>Кирницкий Роман Владимирович</t>
  </si>
  <si>
    <t>Иванова Виктория Евгеньевна</t>
  </si>
  <si>
    <t>Канюка Юлия Владимировна</t>
  </si>
  <si>
    <t>Францева Галина Леонидовна</t>
  </si>
  <si>
    <t>Торопова Вера Николаевна</t>
  </si>
  <si>
    <t>Степанова Екатерина Владимировна</t>
  </si>
  <si>
    <t>Алмазов Петр Владимирович</t>
  </si>
  <si>
    <t xml:space="preserve"> Парфенова Алевтина Васильевна</t>
  </si>
  <si>
    <t>Минеева Татьяна Юрьевна</t>
  </si>
  <si>
    <t>КД 2474-2013 от 07.11.2013</t>
  </si>
  <si>
    <t>КД 1986-2013 от 26.03.2013</t>
  </si>
  <si>
    <t xml:space="preserve"> КД 0341/2017-00 от 16.06.2017</t>
  </si>
  <si>
    <t>Ивасенко Николай Викторович</t>
  </si>
  <si>
    <t>КД 0069/2017-00 от 21.02.2017</t>
  </si>
  <si>
    <t>комментарий</t>
  </si>
  <si>
    <t>ок</t>
  </si>
  <si>
    <t>Хряпенкова Альбина Михайловна</t>
  </si>
  <si>
    <t>Парешина Ольга Владимировна</t>
  </si>
  <si>
    <t>Бывш. ИП</t>
  </si>
  <si>
    <t>Права требования к ФЛ</t>
  </si>
  <si>
    <t>КД 1183-2016 от 11.10.2016</t>
  </si>
  <si>
    <t>КД 1119-2016 от 22.09.2016</t>
  </si>
  <si>
    <t>КД 0865-2015 от 13.05.2015</t>
  </si>
  <si>
    <t>КД 0161/2017-00 от 04.04.2017</t>
  </si>
  <si>
    <t>КД 1801-2015 от 05.09.2015</t>
  </si>
  <si>
    <t>КД 0358/2017-00 от 22.06.2017</t>
  </si>
  <si>
    <t>КД 1378-2016 от 28.12.2016</t>
  </si>
  <si>
    <t>КД 2087-2015 от 19.10.2015</t>
  </si>
  <si>
    <t>КД 1004-2016 от 12.08.2016</t>
  </si>
  <si>
    <t>ДРА</t>
  </si>
  <si>
    <t>не проводится, ежемесячно погашается</t>
  </si>
  <si>
    <t>есть решение суда, информации в отчете нет</t>
  </si>
  <si>
    <t>залог оборудования, залоговой стоимостью 1 305 000,00</t>
  </si>
  <si>
    <t>КД 0877-2016 от 14.07.2016, КД 1020-2016 от 16.08.2016, решение Ленинского районного суда г. Костромы от 19.09.2017 по делу 2-987/2017</t>
  </si>
  <si>
    <t>30.10.2018
02.11.2018 ( в отношении залога)</t>
  </si>
  <si>
    <t>ИП по договору 1020-2016 окончено 14.01.2021 (ст. 46 ч. 1 п. 3)</t>
  </si>
  <si>
    <t>Исполнительное производство</t>
  </si>
  <si>
    <t>отсутствует</t>
  </si>
  <si>
    <t xml:space="preserve">КД 0629-2016 от 19.05.2016, решение Серпуховского городского суда Московской области от 29.03.2019 по делу 2-826/2019 </t>
  </si>
  <si>
    <t>КД РО-500046/2017 от 08.07.17</t>
  </si>
  <si>
    <t>нет информации в отчете по работе с активами</t>
  </si>
  <si>
    <t>не ведется судебная работа</t>
  </si>
  <si>
    <t>Залог имущества г. Нерехта, пр-т Текстильщиков, д. 14, кв. 3, залоговой стоимостью 270 000,00</t>
  </si>
  <si>
    <t>1. ПРАВА ТРЕБОВАНИЯ К ФИЗИЧЕСКИМ ЛИЦАМ</t>
  </si>
  <si>
    <t>Количество периодов торгов посредством публичного предложения (далее - торги ППП)</t>
  </si>
  <si>
    <t>Общий</t>
  </si>
  <si>
    <t>Форма представления предложения по цене (открытая/закрытая)</t>
  </si>
  <si>
    <t>Тип активов</t>
  </si>
  <si>
    <t>Продолжительность каждого периода торгов ППП (далее - периоды торгов) в календарных днях (не менее 7 дней)</t>
  </si>
  <si>
    <t xml:space="preserve">Процент снижения начальной цены имущества на каждом периоде торгов, начиная со второго периода торгов (от начальной цены продажи на первом периоде торгов)¹ </t>
  </si>
  <si>
    <t xml:space="preserve">КД 0831-2008 от 02.09.2008, апелляционное определение судебной коллегии Костромского областного суда от 12.10.2016 по делу № 33-2281 </t>
  </si>
  <si>
    <t>Красильников Сергей Николаевич, ООО "Строительство и взыскание"</t>
  </si>
  <si>
    <t>В ОСП по Центральному АО №2 возбуждено исполнительное производтво № 78362/18/77054-ИП от 12.09.2018 
78694/18/77054-СД. Информация о проведение торгов не выявлена.</t>
  </si>
  <si>
    <t>Решением Арбитражного суда Костромской области от 08 июля 2019 года Шалина Ольга Викторовна (до перемены фамилии: Бахмурова; 28.06.1965 года рождения; место рождения: пос. Островское Островского района Костромской области; адрес регистрации: Костромская область, г. Нерехта, пер. Шагова, д.19А; ИНН 440300295143, СНИЛС № 053-820-193-42) признана несостоятельным (банкротом), введена процедура реализации имущества гражданина. Определением от 18.10.2019 включены требование ООО КБ «Конфидэнс Банк» (ИНН 4405001070, ОГРН 1024400003209) в лице конкурсного управляющего Государственной корпорации «Агентство по страхованию вкладов», г. Москва в размере 909 268 рублей 26 копеек , в том числе: 417 253 рубля 78 копеек – задолженность по основному долгу, 492 014 рублей 48 копеек – проценты на основной долг, в третью очередь реестра требований кредиторов Шалиной Ольги Викторовны. Определением от 08.11.2019 процедуру реализации имущества должника – Шалиной Ольги Викторовны завершена. Шалина Ольга Викторовна освобождается от дальнейшего исполнения требований кредиторов, в том числе требований кредиторов, не заявленных при введении
реализации имущества гражданина, за исключением требований кредиторов, предусмотренных пунктами 4 и 5 статьи 213.28 Федерального закона «О несостоятельности (банкротстве)», а также требований, о наличии которых кредиторы не знали и не должны были знать к моменту принятия определения о завершении реализации имущества гражданина.</t>
  </si>
  <si>
    <t xml:space="preserve">26.06.2019г. на основании исполнительного листа ФС № 015837540, выданного Серпуховским городским судом Московской области, судебным приставом-исполнителем ОСП по Нерехтскому району УФССП России по Костромской области возбуждено исполнительное производство № 76548/19/50039-ИП.  24.01.2020г. судебным приставом-исполнителем было вынесено постановление о передаче арестованного имущества в Росимущество для реализации на открытых торгах, проводимых в форме аукциона. 28.05.2020г. проведены повторные торги по продаже залогового имущества Должника, по результатам которых квартира по адресу: Московская область, г. Серпухов, ул. Красный Текстильщик, д. 9, пом. 31, кадастровый номер: 50:58:0010403:1099 реализована по цене 2 355 000 руб.; торги по продаже квартиры по адресу: Московская область, г. Серпухов, ул. Красный Текстильщик, д. 9, кв. 76, кадастровый номер: 50:58:0010403:1148 признаны несостоявшимися. В связи с этим в адрес Банка направлено предложение судебного пристава-исполнителя оставить нереализованное в принудительном порядке имущество за собой по цене 2 506 500 руб. 18.08.2020г нереализованная квартира принята Банком по Акту о передаче нереализованного имущества Должника взыскателю. Право собственности на квартиру зарегистрировано 10.11.2020г.
</t>
  </si>
  <si>
    <t>Информация о решении суда и исполнительных производств в отношении должника не выявлена.</t>
  </si>
  <si>
    <t>Размер погашений с даты вынесения решения суда</t>
  </si>
  <si>
    <t>Приложение № 3</t>
  </si>
  <si>
    <t>к Порядку реализации активов</t>
  </si>
  <si>
    <t>ликвидируемых кредитных организаций</t>
  </si>
  <si>
    <t>(Приложение изложено в редакции решения Правления Агентства
 от 16 марта 2017 г. (протокол № 30))</t>
  </si>
  <si>
    <t>Расшифровка сборного лота</t>
  </si>
  <si>
    <t xml:space="preserve"> Лот № 1</t>
  </si>
  <si>
    <t>Оценка лотов не проводилась.</t>
  </si>
  <si>
    <t>Информация о залоговом имуществе:</t>
  </si>
  <si>
    <t>Онуфриенко Дмитрий Владимирович, КД 2474-2013 от 07.11.2013</t>
  </si>
  <si>
    <t>Галямин Александр Анатольевич, КД 2617-2013 от 16.12.2013</t>
  </si>
  <si>
    <t>Литова Александра Сергеевна, КД 1986-2013 от 26.03.2013</t>
  </si>
  <si>
    <t>Гуляков Алексей Михайлович, КД 0416-2014 от 04.04.2014</t>
  </si>
  <si>
    <t>Ивасенко Николай Викторович, КД 0069/2017-00 от 21.02.2017</t>
  </si>
  <si>
    <t>Иванова Виктория Евгеньевна, КД 1119-2016 от 22.09.2016</t>
  </si>
  <si>
    <t>Канюка Юлия Владимировна, КД РО-500046/2017 от 08.07.17</t>
  </si>
  <si>
    <t>Францева Галина Леонидовна, КД 1801-2015 от 05.09.2015</t>
  </si>
  <si>
    <t>Торопова Вера Николаевна, КД 1738-2015 от 28.08.2015</t>
  </si>
  <si>
    <t>Алмазов Петр Владимирович, КД 0358/2017-00 от 22.06.2017</t>
  </si>
  <si>
    <t>Хряпенкова Альбина Михайловна, КД 1004-2016 от 12.08.2016</t>
  </si>
  <si>
    <t>без обеспечения</t>
  </si>
  <si>
    <t>КД 0260-2016 от 04.03.2016, апелляционное определение от 16.03.2018 по делу 33-8418/18</t>
  </si>
  <si>
    <t>дата пубьликации предыдущих торгов</t>
  </si>
  <si>
    <t>последня  цена ППП на предыдущих торгах</t>
  </si>
  <si>
    <t xml:space="preserve">КД 6115-2007 от 27.12.2007, КД 6053-2007 от 20.07.2007, решения Нерехтского городского суда от 05.11.2009 по делу 2-490/2009, от 05.11.2009 по делу 2-491/2009 </t>
  </si>
  <si>
    <t>Залог жилой недвижимости: квартира, назначение: жилое, общая площадь: 31.9 кв.м., кад. номер 44:27:040706:105, этаж 3, Костромская область, Костромской р-н, город Кострома, пер. Мельничный, дом №3, кв.27, залоговой стоимостью 570 000,00</t>
  </si>
  <si>
    <t>Залог жилой недвижимости: квартира, кад. Номер 77:05:0011007:2728  г.Москва, ул. Воронежская ,д.36,корп. 1, кв. 81, залоговой стоимостью 4 047 900,00</t>
  </si>
  <si>
    <t>Залог жилой недвижимости: квартира площадью 66.9 кв.м. кад номер 44:07:070101:922, Костромская область с. Миснкое, ул. Куколевского д. 11А кв. 7, залоговой стоимостью 1 500 000,00</t>
  </si>
  <si>
    <t>КД 0432-2015 от 19.03.2015, заочное решение Свердловского районного суда города Костромы от 18.08.2016 по делу 2-2828/2016</t>
  </si>
  <si>
    <t xml:space="preserve">КД 0100-2016 от 29.01.2016, решением Наро-Фоминского городского суда Московской области по делу 2-3452/2016 от 15.12.2016 </t>
  </si>
  <si>
    <t>07.04.2017
12.02.2019</t>
  </si>
  <si>
    <t>18.04.2019 - ИП окончено, на основании п.1 ч.1 ст.47 ФЗ "Об ИП" 
24.01.2020 - ИП окончено, на основании п.3 ч.1 ст.46 ФЗ "Об ИП"</t>
  </si>
  <si>
    <t>Исполнительно епроизводсьво</t>
  </si>
  <si>
    <t>08.06.2015
21.10.2019</t>
  </si>
  <si>
    <t>30.03.2018 ИП окончено на основании п.3 ч.1 ст.46 ФЗ «Об ИП»;
13.12.2019 ИП окончено на основании п.3 ч.1 ст.46 ФЗ «Об ИП»;
10.12.2019 ИП окончено на основании п.3 ч.1 ст.46 ФЗ «Об ИП</t>
  </si>
  <si>
    <t>КД 2617-2013 от 16.12.2013</t>
  </si>
  <si>
    <t>КД 0416-2014 от 04.04.2014</t>
  </si>
  <si>
    <t xml:space="preserve">КД 0870-2016 от 13.07.2016 </t>
  </si>
  <si>
    <t xml:space="preserve"> КД 0798-2016 от 23.06.2016</t>
  </si>
  <si>
    <t>КД 1738-2015 от 28.08.2015</t>
  </si>
  <si>
    <t>Залог жилой недвижимости:квартира, площадью 64.18 кв.м, кад номер 44:13:140108:762, Костромская обл., г. Нерехта, ул. Дружбы, дом 11 а, кв. 38, залоговой стоимостью 742 800,00</t>
  </si>
  <si>
    <t>залог жилой недвижимости: квартира, площадью 41,5 кв.м., кад номер 77:01:0004007:1214, г. Москва, пер. Вадковский, д. 4/6, кв. 78,залоговой стоимостью 4 417 800,00</t>
  </si>
  <si>
    <t>Залог жилой недвижимости: квартира,  г.Кострома, ул.Борьбы, д.34, кв.11, зкад номер 44:27:040225:136, ьалоговой стоимостью 1 098 000,00</t>
  </si>
  <si>
    <t>Залог жилой недвижимости: квартира, площадью 49.4 кв.м., кад номер 50:31:0040110:2739, Московская обл., Чеховский район, г. Чехов, ул. Гагарина, д. 112, кв. 35, залоговйо стоимостью 1 778 400,00</t>
  </si>
  <si>
    <t>Залог коммерческой недвижимости: магазин и земля КО, кад номер 44:07:071201:324, кад номер 44:07:071201:103, Костромской р-н, д. Становщиково,  д. 1А, залоговой стоимостью 8 338 800,00</t>
  </si>
  <si>
    <t>отсутсвует</t>
  </si>
  <si>
    <t>не обслуживаемые без обеспечения, есть решения суда</t>
  </si>
  <si>
    <t xml:space="preserve">Залог жилой недвижимости: квартира, площадью 34,7 кв.м, кад номер 77:06:0007005:12423  г. Москва, ул. Генерала Тюленева, д. 7, корпус 2, кв. 351, залоговой стоимостью 3 103 800,00 </t>
  </si>
  <si>
    <t xml:space="preserve">Залог жилой недвижимости: 2/3 доли в квартире, площадью 57.9 кв.м., кад номер 44:27:070109:4484,  по договору купли-продажи и 1/3 доля по договору залога,Костромская обл., г. Кострома, ул. Северной Правды, д. 27, кв. 65.
Залог жилой недвижимости: жилой дом, незавершенный ст+L17:R17роительством, Костромская область, Костромской район, д. Коярково, д. № 360, кад номер 44:07:021401:192, земельный участок кад номер 44:07:021409:97 Костромская область, Костромской район, д. Коярково, д. № 360, общей залоговой стоимостью 2 815 200,00 </t>
  </si>
  <si>
    <t>Залог жилой недвижимости: квартира, площадью 58,8 кв.м, кад номер 44:13:140306:267, Костромская обл., г. Нерехта, ул. Орехова, д. 7, кв. 1;
Залог жилой недвижимсоти: Залог жилого дома и право аренды зем.уч. по договору последующей ипотеки от 17.07.2017 года Ивасенко Н.В.: жилой дом, площадью 252,1 кв.м. кад номер 44:13:140318:127, и право аренды зем.уч. площадью 840 кв.м., кад номер 44:13:140318:19, г. Нерехта, ул. Глазова, д. 9.
Залог жилой недвижимости: Залог приобретаемой 1/2 доли на жилой дом, площадью 103,9 кв.м., кад номер 44:13:060801:164, и зем.уч. площадью 1100 кв.м., 44:13:060801:51, Костромская область, Нерехтский район, с. Незнаново, д. 38, залоговой стоимостью 3 117 000,00</t>
  </si>
  <si>
    <t xml:space="preserve">Маянцев Руслан Геннадьевич  (поручитель Шалиной Ольги Викторовны)  </t>
  </si>
  <si>
    <t>открытая</t>
  </si>
  <si>
    <t>Ориентировочная рыночная стоимость (оценка ДУА)</t>
  </si>
  <si>
    <t>залог недвижимого имущества</t>
  </si>
  <si>
    <t>начальная цена продажи лота</t>
  </si>
  <si>
    <t>Лебедева Зухра Зариповна солидарно с Лебедевым В.И., Степаничевой И.В., Смоляниновым А.Ю</t>
  </si>
  <si>
    <t xml:space="preserve">Залог жилой недвижимости: квартира, кад. Номер 77:05:0011007:2728  г.Москва, ул. Воронежская ,д.36,корп. 1, кв. 81, залоговой стоимостью 4 047 900,00 </t>
  </si>
  <si>
    <t xml:space="preserve"> Лот № 2</t>
  </si>
  <si>
    <t xml:space="preserve"> Парфенова Алевтина Васильевна, КД 2087-2015 от 19.10.2015</t>
  </si>
  <si>
    <t xml:space="preserve">Шитов Андрей Анатольевич, КД 0870-2016 от 13.07.2016 </t>
  </si>
  <si>
    <t xml:space="preserve"> Михеева Анна Сергеевна солидарно с Михеевым Алексеем Анатольевичем</t>
  </si>
  <si>
    <t>Начальная стоимость прав требований, входящих в лот № 1 равна судебной стоимости, 2-6 равна балансовой стоимости</t>
  </si>
  <si>
    <t>Размер задолженности, установленный судом с гос. Пошлиной тг</t>
  </si>
  <si>
    <t>послед %</t>
  </si>
  <si>
    <r>
      <rPr>
        <sz val="12"/>
        <color indexed="10"/>
        <rFont val="Times New Roman"/>
        <family val="1"/>
      </rPr>
      <t xml:space="preserve">Расчет по двум договорам </t>
    </r>
    <r>
      <rPr>
        <sz val="12"/>
        <color indexed="30"/>
        <rFont val="Times New Roman"/>
        <family val="1"/>
      </rPr>
      <t xml:space="preserve">
Торги по квартирам состоялись.  Исполнительное производство в отношении Красильникова С.Н. окончено 14.01.2021 по основаниям 
ст. 46, ч. 1, п. 3. В отношении  ООО "Строительство и взыскание" окончено 17.11.2020 по основаниям 
ст. 46, ч. 1, п. 3.</t>
    </r>
  </si>
  <si>
    <t>Представитель конкурсного 
управляющего ООО КБ "Конфидэнс Банк"</t>
  </si>
  <si>
    <t>В.А. Леванов</t>
  </si>
  <si>
    <t>Залог продан в ходе ИП с Торгов, денежные средства поступили на счет Банка, торгуем как необеспеченное залогом</t>
  </si>
  <si>
    <t>Решение суда на обращение взыскания отсутствует, в выписке ЕГРН залог не зарегистрирован</t>
  </si>
  <si>
    <t>СБОРНЫЙ ЛОТ №2</t>
  </si>
  <si>
    <t>обслуживаемые обеспеченные залогом недвижимого имущества (кредит под залог имущества)</t>
  </si>
  <si>
    <t xml:space="preserve">Права требования к 6 физическим лицам </t>
  </si>
  <si>
    <t>Балансовая по состоянию на 01.12.2021</t>
  </si>
  <si>
    <t>Размер погашений за последние 6 месяцев (с 01.06.2021в т.ч. От реализации им-ва)</t>
  </si>
  <si>
    <t>Размер задолженности, установленный судом с учетом гос. Пошлины и погашений НА 01.12.2021</t>
  </si>
  <si>
    <t xml:space="preserve">имущество принято на баланс Банка, торгуем как необеспеченное залогом. </t>
  </si>
  <si>
    <t>Права требования к 6 физическим лицам</t>
  </si>
  <si>
    <t>Лот № 3 Кукушкин Евгений Викторович</t>
  </si>
  <si>
    <t>Лот № 4 Саргсян Джон Юрикович</t>
  </si>
  <si>
    <t>Лот № 5 Смирнов Сергей Николаевич</t>
  </si>
  <si>
    <t>Лот № 6 Беликов Сергей Николаевич</t>
  </si>
  <si>
    <t>Лот № 7 Лебедева Зухра Зариповна солидарно с Лебедевым В.И., Степаничевой И.В., Смоляниновым А.Ю</t>
  </si>
  <si>
    <t>Размер задолженности установленный судом с учетом гос. пошлины 01.12.2021</t>
  </si>
  <si>
    <t>Начальная стоимость лота № 7 равна стоимости лотов на посреднем периоде предыдущих торгов (публикация 28.11.2019)</t>
  </si>
  <si>
    <t>лот 1 - 10; 
лот 2-6 - 2; 
лот 7 - 6</t>
  </si>
  <si>
    <t>лот 1 - 5%;
лот 2-6-3%; 
лот 7 -5%.</t>
  </si>
  <si>
    <t>Необслуживаемые права требования без обеспечения</t>
  </si>
  <si>
    <t>Обслуживаемые права требования, обеспеченные залогом недвижимого имущества (ипотека)</t>
  </si>
  <si>
    <t xml:space="preserve">Права требования к 15 физическим лицам </t>
  </si>
  <si>
    <t xml:space="preserve">в отношении Маянцева Р.Г.
21.11.2016 
20034/16/44017-ИП </t>
  </si>
  <si>
    <t>В отношении Маянцева Р.Г. ИП не окончено
27.08.2019 - ИП окончено, на основании  п.7 ч.1 ст.47 ФЗ "Об ИП"</t>
  </si>
  <si>
    <t>Носова Татьяна Борисовна, КД 0260-2016 от 04.03.2016, апелляционное определение Судебной коллегии по гражданским делам Московского городского суда от 16.03.2018 по делу 33-8418/18</t>
  </si>
  <si>
    <t>Парешина Ольга Владимировна (поручитель Коршунова Ирина Владимировна), КД 2087-2015 от 19.10.2015</t>
  </si>
  <si>
    <t>Красильников Сергей Николаевич, ООО "Строительство и взыскание", ИНН 7717748875 , КД 0877-2016 от 14.07.2016, КД 1020-2016 от 16.08.2016, решение Ленинского районного суда г. Костромы от 19.09.2017 по делу 2-987/2017</t>
  </si>
  <si>
    <t xml:space="preserve">Маянцев Руслан Геннадьевич  (поручитель Шалиной Ольги Викторовны - процедура реализации имущества гражданина завершена, гражданин освобожден от долгов, дело № А 31-1155/2019) , КД 0831-2008 от 02.09.2008, апелляционное определение судебной коллегии Костромского областного суда от 12.10.2016 по делу № 33-2281 </t>
  </si>
  <si>
    <t>Минеева Татьяна Юрьевна (поручитель Минеева Людмила Павловна (в суде рассматривается заявление о признании должника бакнротом, дело № А31-16893/2021, заседание - 10.03.2022) , КД 0865-2015 от 13.05.2015</t>
  </si>
  <si>
    <t xml:space="preserve">Кирницкий Роман Владимирович (банком предъявлено заявление о признании должника банкротом, дело №А41-37292/2021, заседание 03.02.2022), КД 0629-2016 от 19.05.2016, решение Серпуховского городского суда Московской области от 29.03.2019 по делу 2-826/2019 </t>
  </si>
  <si>
    <t>Наименование имущества (позиций)</t>
  </si>
  <si>
    <t xml:space="preserve">Сумма долга, руб. </t>
  </si>
  <si>
    <t>№ п/п</t>
  </si>
  <si>
    <t>Права требования к 13 физическим лицам, г. Москва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</si>
</sst>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0.0%"/>
    <numFmt numFmtId="166" formatCode="#,##0.00_ ;\-#,##0.00\ "/>
    <numFmt numFmtId="167" formatCode="_-* #,##0.00_р_._-;\-* #,##0.00_р_._-;_-* &quot;-&quot;??_р_._-;_-@_-"/>
    <numFmt numFmtId="168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23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0" tint="-0.4999699890613556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Border="1" applyAlignment="1">
      <alignment/>
    </xf>
    <xf numFmtId="0" fontId="57" fillId="13" borderId="10" xfId="0" applyFont="1" applyFill="1" applyBorder="1" applyAlignment="1">
      <alignment horizontal="center" vertical="center" wrapText="1"/>
    </xf>
    <xf numFmtId="164" fontId="56" fillId="0" borderId="11" xfId="60" applyFont="1" applyFill="1" applyBorder="1" applyAlignment="1">
      <alignment horizontal="right" vertical="center"/>
    </xf>
    <xf numFmtId="0" fontId="56" fillId="0" borderId="11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56" fillId="0" borderId="0" xfId="0" applyFont="1" applyAlignment="1">
      <alignment wrapText="1"/>
    </xf>
    <xf numFmtId="0" fontId="56" fillId="0" borderId="11" xfId="0" applyFont="1" applyFill="1" applyBorder="1" applyAlignment="1">
      <alignment/>
    </xf>
    <xf numFmtId="0" fontId="56" fillId="0" borderId="0" xfId="0" applyFont="1" applyFill="1" applyAlignment="1">
      <alignment wrapText="1"/>
    </xf>
    <xf numFmtId="0" fontId="57" fillId="13" borderId="12" xfId="0" applyFont="1" applyFill="1" applyBorder="1" applyAlignment="1">
      <alignment horizontal="center" vertical="center" wrapText="1"/>
    </xf>
    <xf numFmtId="164" fontId="57" fillId="13" borderId="10" xfId="60" applyFont="1" applyFill="1" applyBorder="1" applyAlignment="1">
      <alignment horizontal="center" vertical="center" wrapText="1"/>
    </xf>
    <xf numFmtId="165" fontId="56" fillId="0" borderId="0" xfId="0" applyNumberFormat="1" applyFont="1" applyAlignment="1">
      <alignment wrapText="1"/>
    </xf>
    <xf numFmtId="165" fontId="56" fillId="0" borderId="11" xfId="0" applyNumberFormat="1" applyFont="1" applyFill="1" applyBorder="1" applyAlignment="1">
      <alignment wrapText="1"/>
    </xf>
    <xf numFmtId="165" fontId="56" fillId="0" borderId="0" xfId="0" applyNumberFormat="1" applyFont="1" applyFill="1" applyAlignment="1">
      <alignment wrapText="1"/>
    </xf>
    <xf numFmtId="0" fontId="56" fillId="0" borderId="11" xfId="0" applyFont="1" applyFill="1" applyBorder="1" applyAlignment="1">
      <alignment horizontal="center" vertical="center" wrapText="1"/>
    </xf>
    <xf numFmtId="0" fontId="57" fillId="17" borderId="10" xfId="0" applyFont="1" applyFill="1" applyBorder="1" applyAlignment="1">
      <alignment horizontal="center" vertical="center" wrapText="1"/>
    </xf>
    <xf numFmtId="164" fontId="56" fillId="0" borderId="0" xfId="60" applyFont="1" applyAlignment="1">
      <alignment wrapText="1"/>
    </xf>
    <xf numFmtId="164" fontId="56" fillId="0" borderId="0" xfId="60" applyFont="1" applyFill="1" applyAlignment="1">
      <alignment wrapText="1"/>
    </xf>
    <xf numFmtId="0" fontId="57" fillId="13" borderId="10" xfId="0" applyFont="1" applyFill="1" applyBorder="1" applyAlignment="1">
      <alignment horizontal="center" vertical="center" wrapText="1"/>
    </xf>
    <xf numFmtId="0" fontId="57" fillId="13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64" fontId="56" fillId="0" borderId="11" xfId="6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56" fillId="0" borderId="11" xfId="0" applyFont="1" applyFill="1" applyBorder="1" applyAlignment="1">
      <alignment horizontal="center" vertical="center"/>
    </xf>
    <xf numFmtId="164" fontId="56" fillId="0" borderId="0" xfId="60" applyFont="1" applyAlignment="1">
      <alignment horizontal="center" vertical="center" wrapText="1"/>
    </xf>
    <xf numFmtId="4" fontId="56" fillId="0" borderId="0" xfId="6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Alignment="1">
      <alignment horizont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13" borderId="10" xfId="0" applyFont="1" applyFill="1" applyBorder="1" applyAlignment="1">
      <alignment horizontal="center" vertical="center" wrapText="1"/>
    </xf>
    <xf numFmtId="164" fontId="57" fillId="17" borderId="10" xfId="6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8" fillId="0" borderId="0" xfId="0" applyFont="1" applyFill="1" applyAlignment="1">
      <alignment horizontal="center" wrapText="1"/>
    </xf>
    <xf numFmtId="0" fontId="58" fillId="0" borderId="0" xfId="0" applyFont="1" applyFill="1" applyAlignment="1">
      <alignment/>
    </xf>
    <xf numFmtId="164" fontId="58" fillId="0" borderId="0" xfId="63" applyFont="1" applyFill="1" applyAlignment="1">
      <alignment horizontal="center" vertical="center"/>
    </xf>
    <xf numFmtId="0" fontId="58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58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8" fillId="3" borderId="11" xfId="0" applyFont="1" applyFill="1" applyBorder="1" applyAlignment="1">
      <alignment horizontal="center" vertical="center"/>
    </xf>
    <xf numFmtId="165" fontId="6" fillId="3" borderId="11" xfId="0" applyNumberFormat="1" applyFont="1" applyFill="1" applyBorder="1" applyAlignment="1">
      <alignment horizontal="center" vertical="center" wrapText="1"/>
    </xf>
    <xf numFmtId="164" fontId="57" fillId="13" borderId="11" xfId="60" applyFont="1" applyFill="1" applyBorder="1" applyAlignment="1">
      <alignment vertical="center" wrapText="1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6" fillId="0" borderId="0" xfId="0" applyFont="1" applyAlignment="1">
      <alignment horizontal="left" vertical="center" wrapText="1"/>
    </xf>
    <xf numFmtId="167" fontId="56" fillId="0" borderId="0" xfId="62" applyFont="1" applyBorder="1" applyAlignment="1">
      <alignment horizontal="center" vertical="center"/>
    </xf>
    <xf numFmtId="167" fontId="56" fillId="0" borderId="0" xfId="62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65" fontId="56" fillId="0" borderId="0" xfId="0" applyNumberFormat="1" applyFont="1" applyAlignment="1">
      <alignment horizontal="center" vertical="center" wrapText="1"/>
    </xf>
    <xf numFmtId="167" fontId="56" fillId="0" borderId="0" xfId="62" applyFont="1" applyAlignment="1">
      <alignment horizontal="center" vertical="center" wrapText="1"/>
    </xf>
    <xf numFmtId="0" fontId="56" fillId="0" borderId="0" xfId="0" applyFont="1" applyAlignment="1">
      <alignment/>
    </xf>
    <xf numFmtId="0" fontId="57" fillId="13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165" fontId="57" fillId="34" borderId="12" xfId="0" applyNumberFormat="1" applyFont="1" applyFill="1" applyBorder="1" applyAlignment="1">
      <alignment horizontal="center" vertical="center" wrapText="1"/>
    </xf>
    <xf numFmtId="164" fontId="56" fillId="0" borderId="0" xfId="60" applyFont="1" applyFill="1" applyAlignment="1">
      <alignment horizontal="center" vertical="center"/>
    </xf>
    <xf numFmtId="0" fontId="61" fillId="0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166" fontId="56" fillId="0" borderId="11" xfId="60" applyNumberFormat="1" applyFont="1" applyFill="1" applyBorder="1" applyAlignment="1">
      <alignment horizontal="right" vertical="center"/>
    </xf>
    <xf numFmtId="166" fontId="56" fillId="0" borderId="11" xfId="60" applyNumberFormat="1" applyFont="1" applyFill="1" applyBorder="1" applyAlignment="1">
      <alignment horizontal="right" vertical="center" wrapText="1"/>
    </xf>
    <xf numFmtId="166" fontId="2" fillId="0" borderId="11" xfId="60" applyNumberFormat="1" applyFont="1" applyFill="1" applyBorder="1" applyAlignment="1">
      <alignment horizontal="right" vertical="center"/>
    </xf>
    <xf numFmtId="166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166" fontId="56" fillId="0" borderId="0" xfId="60" applyNumberFormat="1" applyFont="1" applyFill="1" applyBorder="1" applyAlignment="1">
      <alignment horizontal="right" vertical="center"/>
    </xf>
    <xf numFmtId="164" fontId="56" fillId="0" borderId="0" xfId="0" applyNumberFormat="1" applyFont="1" applyFill="1" applyAlignment="1">
      <alignment/>
    </xf>
    <xf numFmtId="164" fontId="57" fillId="0" borderId="0" xfId="60" applyFont="1" applyFill="1" applyAlignment="1">
      <alignment/>
    </xf>
    <xf numFmtId="164" fontId="61" fillId="0" borderId="0" xfId="63" applyFont="1" applyFill="1" applyAlignment="1">
      <alignment horizontal="center" vertical="center"/>
    </xf>
    <xf numFmtId="4" fontId="9" fillId="0" borderId="11" xfId="60" applyNumberFormat="1" applyFont="1" applyFill="1" applyBorder="1" applyAlignment="1">
      <alignment horizontal="center" vertical="center" wrapText="1"/>
    </xf>
    <xf numFmtId="4" fontId="63" fillId="0" borderId="11" xfId="60" applyNumberFormat="1" applyFont="1" applyFill="1" applyBorder="1" applyAlignment="1">
      <alignment horizontal="center" vertical="center" wrapText="1"/>
    </xf>
    <xf numFmtId="164" fontId="57" fillId="0" borderId="11" xfId="60" applyFont="1" applyFill="1" applyBorder="1" applyAlignment="1">
      <alignment horizontal="right" vertical="center"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 vertical="top" wrapText="1"/>
    </xf>
    <xf numFmtId="4" fontId="57" fillId="0" borderId="0" xfId="60" applyNumberFormat="1" applyFont="1" applyFill="1" applyBorder="1" applyAlignment="1">
      <alignment horizontal="center" vertical="center"/>
    </xf>
    <xf numFmtId="164" fontId="57" fillId="0" borderId="0" xfId="60" applyFont="1" applyFill="1" applyAlignment="1">
      <alignment horizontal="center" vertical="center" wrapText="1"/>
    </xf>
    <xf numFmtId="4" fontId="57" fillId="0" borderId="11" xfId="60" applyNumberFormat="1" applyFont="1" applyFill="1" applyBorder="1" applyAlignment="1">
      <alignment horizontal="center" vertical="center" wrapText="1"/>
    </xf>
    <xf numFmtId="164" fontId="57" fillId="0" borderId="11" xfId="6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wrapText="1"/>
    </xf>
    <xf numFmtId="0" fontId="57" fillId="0" borderId="0" xfId="0" applyFont="1" applyFill="1" applyAlignment="1">
      <alignment vertical="top" wrapText="1"/>
    </xf>
    <xf numFmtId="4" fontId="57" fillId="0" borderId="0" xfId="6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wrapText="1"/>
    </xf>
    <xf numFmtId="0" fontId="56" fillId="0" borderId="11" xfId="53" applyFont="1" applyFill="1" applyBorder="1" applyAlignment="1">
      <alignment horizontal="center" vertical="center" wrapText="1"/>
      <protection/>
    </xf>
    <xf numFmtId="4" fontId="56" fillId="0" borderId="11" xfId="60" applyNumberFormat="1" applyFont="1" applyFill="1" applyBorder="1" applyAlignment="1">
      <alignment horizontal="center" vertical="center" wrapText="1"/>
    </xf>
    <xf numFmtId="9" fontId="56" fillId="0" borderId="11" xfId="0" applyNumberFormat="1" applyFont="1" applyFill="1" applyBorder="1" applyAlignment="1">
      <alignment horizontal="center" vertical="center" wrapText="1"/>
    </xf>
    <xf numFmtId="165" fontId="56" fillId="0" borderId="11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65" fillId="0" borderId="11" xfId="0" applyFont="1" applyFill="1" applyBorder="1" applyAlignment="1">
      <alignment wrapText="1"/>
    </xf>
    <xf numFmtId="168" fontId="56" fillId="0" borderId="11" xfId="0" applyNumberFormat="1" applyFont="1" applyFill="1" applyBorder="1" applyAlignment="1">
      <alignment horizontal="center" vertical="center" wrapText="1"/>
    </xf>
    <xf numFmtId="14" fontId="56" fillId="0" borderId="11" xfId="0" applyNumberFormat="1" applyFont="1" applyFill="1" applyBorder="1" applyAlignment="1">
      <alignment horizontal="center" vertical="center" wrapText="1"/>
    </xf>
    <xf numFmtId="4" fontId="56" fillId="0" borderId="11" xfId="0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4" fontId="2" fillId="0" borderId="11" xfId="6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4" fontId="2" fillId="0" borderId="11" xfId="6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4" fontId="56" fillId="0" borderId="11" xfId="0" applyNumberFormat="1" applyFont="1" applyFill="1" applyBorder="1" applyAlignment="1">
      <alignment horizontal="center" vertical="center"/>
    </xf>
    <xf numFmtId="9" fontId="0" fillId="0" borderId="0" xfId="0" applyNumberFormat="1" applyFill="1" applyAlignment="1">
      <alignment/>
    </xf>
    <xf numFmtId="164" fontId="58" fillId="0" borderId="0" xfId="63" applyFont="1" applyFill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167" fontId="56" fillId="0" borderId="0" xfId="62" applyFont="1" applyFill="1" applyBorder="1" applyAlignment="1">
      <alignment horizontal="center" vertical="center"/>
    </xf>
    <xf numFmtId="167" fontId="56" fillId="0" borderId="0" xfId="62" applyFont="1" applyFill="1" applyAlignment="1">
      <alignment horizontal="center" vertical="center"/>
    </xf>
    <xf numFmtId="165" fontId="56" fillId="0" borderId="0" xfId="0" applyNumberFormat="1" applyFont="1" applyFill="1" applyAlignment="1">
      <alignment horizontal="center" vertical="center" wrapText="1"/>
    </xf>
    <xf numFmtId="167" fontId="56" fillId="0" borderId="0" xfId="62" applyFont="1" applyFill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13" borderId="10" xfId="0" applyFont="1" applyFill="1" applyBorder="1" applyAlignment="1">
      <alignment horizontal="center" vertical="center" wrapText="1"/>
    </xf>
    <xf numFmtId="165" fontId="57" fillId="34" borderId="10" xfId="0" applyNumberFormat="1" applyFont="1" applyFill="1" applyBorder="1" applyAlignment="1">
      <alignment horizontal="center" vertical="center" wrapText="1"/>
    </xf>
    <xf numFmtId="164" fontId="57" fillId="34" borderId="10" xfId="6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" fontId="57" fillId="0" borderId="0" xfId="0" applyNumberFormat="1" applyFont="1" applyFill="1" applyBorder="1" applyAlignment="1">
      <alignment vertical="center"/>
    </xf>
    <xf numFmtId="0" fontId="57" fillId="0" borderId="11" xfId="0" applyFont="1" applyFill="1" applyBorder="1" applyAlignment="1">
      <alignment vertical="center"/>
    </xf>
    <xf numFmtId="164" fontId="3" fillId="13" borderId="10" xfId="60" applyFont="1" applyFill="1" applyBorder="1" applyAlignment="1" applyProtection="1">
      <alignment horizontal="center" vertical="center" wrapText="1"/>
      <protection/>
    </xf>
    <xf numFmtId="0" fontId="67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164" fontId="67" fillId="0" borderId="11" xfId="60" applyFont="1" applyFill="1" applyBorder="1" applyAlignment="1">
      <alignment horizontal="center" vertical="center"/>
    </xf>
    <xf numFmtId="164" fontId="68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9" fillId="0" borderId="11" xfId="52" applyFont="1" applyBorder="1" applyAlignment="1">
      <alignment horizontal="center" vertical="center"/>
      <protection/>
    </xf>
    <xf numFmtId="0" fontId="57" fillId="13" borderId="10" xfId="0" applyFont="1" applyFill="1" applyBorder="1" applyAlignment="1">
      <alignment horizontal="center" vertical="center" wrapText="1"/>
    </xf>
    <xf numFmtId="0" fontId="57" fillId="13" borderId="12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wrapText="1"/>
    </xf>
    <xf numFmtId="0" fontId="57" fillId="0" borderId="16" xfId="0" applyFont="1" applyFill="1" applyBorder="1" applyAlignment="1">
      <alignment horizontal="left" vertical="center"/>
    </xf>
    <xf numFmtId="0" fontId="57" fillId="0" borderId="17" xfId="0" applyFont="1" applyFill="1" applyBorder="1" applyAlignment="1">
      <alignment horizontal="left" vertical="center"/>
    </xf>
    <xf numFmtId="0" fontId="57" fillId="0" borderId="18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165" fontId="57" fillId="34" borderId="10" xfId="57" applyNumberFormat="1" applyFont="1" applyFill="1" applyBorder="1" applyAlignment="1">
      <alignment horizontal="center" vertical="center" wrapText="1"/>
    </xf>
    <xf numFmtId="165" fontId="57" fillId="34" borderId="12" xfId="57" applyNumberFormat="1" applyFont="1" applyFill="1" applyBorder="1" applyAlignment="1">
      <alignment horizontal="center" vertical="center" wrapText="1"/>
    </xf>
    <xf numFmtId="0" fontId="57" fillId="17" borderId="11" xfId="0" applyFont="1" applyFill="1" applyBorder="1" applyAlignment="1">
      <alignment horizontal="center" vertical="center" wrapText="1"/>
    </xf>
    <xf numFmtId="4" fontId="57" fillId="13" borderId="11" xfId="0" applyNumberFormat="1" applyFont="1" applyFill="1" applyBorder="1" applyAlignment="1">
      <alignment horizontal="center" vertical="center" wrapText="1"/>
    </xf>
    <xf numFmtId="4" fontId="57" fillId="13" borderId="10" xfId="0" applyNumberFormat="1" applyFont="1" applyFill="1" applyBorder="1" applyAlignment="1">
      <alignment horizontal="center" vertical="center" wrapText="1"/>
    </xf>
    <xf numFmtId="0" fontId="57" fillId="17" borderId="10" xfId="0" applyFont="1" applyFill="1" applyBorder="1" applyAlignment="1">
      <alignment horizontal="center" vertical="center" wrapText="1"/>
    </xf>
    <xf numFmtId="0" fontId="57" fillId="17" borderId="12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top" wrapText="1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top" wrapText="1"/>
    </xf>
    <xf numFmtId="0" fontId="57" fillId="0" borderId="0" xfId="0" applyFont="1" applyFill="1" applyAlignment="1">
      <alignment horizontal="center" vertical="center" wrapText="1"/>
    </xf>
    <xf numFmtId="164" fontId="57" fillId="13" borderId="16" xfId="60" applyFont="1" applyFill="1" applyBorder="1" applyAlignment="1">
      <alignment horizontal="center" vertical="center" wrapText="1"/>
    </xf>
    <xf numFmtId="164" fontId="57" fillId="13" borderId="17" xfId="60" applyFont="1" applyFill="1" applyBorder="1" applyAlignment="1">
      <alignment horizontal="center" vertical="center" wrapText="1"/>
    </xf>
    <xf numFmtId="164" fontId="57" fillId="13" borderId="18" xfId="6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7" borderId="10" xfId="0" applyFont="1" applyFill="1" applyBorder="1" applyAlignment="1">
      <alignment horizontal="center" vertical="center" wrapText="1"/>
    </xf>
    <xf numFmtId="0" fontId="57" fillId="7" borderId="12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wrapText="1" indent="1"/>
    </xf>
    <xf numFmtId="0" fontId="70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Обычный 9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4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4"/>
  <sheetViews>
    <sheetView zoomScale="77" zoomScaleNormal="77" zoomScalePageLayoutView="0" workbookViewId="0" topLeftCell="A1">
      <selection activeCell="H5" sqref="H5"/>
    </sheetView>
  </sheetViews>
  <sheetFormatPr defaultColWidth="9.140625" defaultRowHeight="15"/>
  <cols>
    <col min="1" max="1" width="9.140625" style="7" customWidth="1"/>
    <col min="2" max="2" width="31.140625" style="7" customWidth="1"/>
    <col min="3" max="3" width="17.00390625" style="7" customWidth="1"/>
    <col min="4" max="4" width="16.140625" style="7" customWidth="1"/>
    <col min="5" max="5" width="38.7109375" style="10" customWidth="1"/>
    <col min="6" max="6" width="25.7109375" style="7" customWidth="1"/>
    <col min="7" max="7" width="31.00390625" style="29" hidden="1" customWidth="1"/>
    <col min="8" max="8" width="34.00390625" style="79" customWidth="1"/>
    <col min="9" max="11" width="31.00390625" style="87" customWidth="1"/>
    <col min="12" max="17" width="27.28125" style="87" customWidth="1"/>
    <col min="18" max="18" width="20.8515625" style="10" customWidth="1"/>
    <col min="19" max="19" width="10.00390625" style="10" customWidth="1"/>
    <col min="20" max="20" width="8.57421875" style="10" customWidth="1"/>
    <col min="21" max="21" width="12.8515625" style="15" customWidth="1"/>
    <col min="22" max="22" width="14.57421875" style="15" customWidth="1"/>
    <col min="23" max="23" width="65.57421875" style="36" customWidth="1"/>
    <col min="24" max="25" width="20.7109375" style="36" customWidth="1"/>
    <col min="26" max="26" width="20.8515625" style="10" customWidth="1"/>
    <col min="27" max="27" width="62.421875" style="10" customWidth="1"/>
    <col min="28" max="28" width="11.7109375" style="10" customWidth="1"/>
    <col min="29" max="29" width="13.140625" style="15" customWidth="1"/>
    <col min="30" max="30" width="20.8515625" style="19" customWidth="1"/>
    <col min="31" max="32" width="19.57421875" style="15" customWidth="1"/>
    <col min="33" max="33" width="20.8515625" style="10" customWidth="1"/>
    <col min="34" max="34" width="35.140625" style="10" customWidth="1"/>
    <col min="35" max="35" width="51.421875" style="34" customWidth="1"/>
    <col min="36" max="36" width="15.421875" style="7" customWidth="1"/>
    <col min="37" max="37" width="30.7109375" style="7" customWidth="1"/>
    <col min="38" max="38" width="22.140625" style="7" customWidth="1"/>
    <col min="39" max="39" width="44.57421875" style="7" customWidth="1"/>
    <col min="40" max="40" width="15.28125" style="7" customWidth="1"/>
    <col min="41" max="41" width="26.8515625" style="7" customWidth="1"/>
    <col min="42" max="42" width="18.140625" style="7" customWidth="1"/>
    <col min="43" max="43" width="27.00390625" style="7" customWidth="1"/>
    <col min="44" max="44" width="16.8515625" style="7" customWidth="1"/>
    <col min="45" max="45" width="42.57421875" style="7" customWidth="1"/>
    <col min="46" max="16384" width="9.140625" style="7" customWidth="1"/>
  </cols>
  <sheetData>
    <row r="1" spans="2:36" s="1" customFormat="1" ht="15.75">
      <c r="B1" s="2"/>
      <c r="E1" s="8"/>
      <c r="F1" s="63"/>
      <c r="G1" s="26"/>
      <c r="H1" s="74"/>
      <c r="I1" s="84"/>
      <c r="J1" s="84"/>
      <c r="K1" s="84"/>
      <c r="L1" s="84"/>
      <c r="M1" s="84"/>
      <c r="N1" s="84"/>
      <c r="O1" s="84"/>
      <c r="P1" s="84"/>
      <c r="Q1" s="84"/>
      <c r="R1" s="8"/>
      <c r="S1" s="8"/>
      <c r="T1" s="8"/>
      <c r="U1" s="13"/>
      <c r="V1" s="13"/>
      <c r="W1" s="35"/>
      <c r="X1" s="35"/>
      <c r="Y1" s="35"/>
      <c r="Z1" s="8"/>
      <c r="AA1" s="8"/>
      <c r="AB1" s="8"/>
      <c r="AC1" s="13"/>
      <c r="AD1" s="18"/>
      <c r="AE1" s="13"/>
      <c r="AF1" s="13"/>
      <c r="AG1" s="8"/>
      <c r="AH1" s="8"/>
      <c r="AI1" s="33"/>
      <c r="AJ1" s="3"/>
    </row>
    <row r="2" spans="1:18" s="42" customFormat="1" ht="18.75">
      <c r="A2" s="37" t="s">
        <v>0</v>
      </c>
      <c r="B2" s="38"/>
      <c r="C2" s="39"/>
      <c r="D2" s="39"/>
      <c r="E2" s="39"/>
      <c r="F2" s="39"/>
      <c r="G2" s="40"/>
      <c r="H2" s="75"/>
      <c r="I2" s="75"/>
      <c r="J2" s="75"/>
      <c r="K2" s="75"/>
      <c r="L2" s="75"/>
      <c r="M2" s="75"/>
      <c r="N2" s="75"/>
      <c r="O2" s="75"/>
      <c r="P2" s="75"/>
      <c r="Q2" s="75"/>
      <c r="R2" s="41"/>
    </row>
    <row r="3" spans="1:18" s="42" customFormat="1" ht="18.75">
      <c r="A3" s="39"/>
      <c r="B3" s="38"/>
      <c r="C3" s="39"/>
      <c r="D3" s="39"/>
      <c r="E3" s="39"/>
      <c r="F3" s="39"/>
      <c r="G3" s="40"/>
      <c r="H3" s="75"/>
      <c r="I3" s="75"/>
      <c r="J3" s="75"/>
      <c r="K3" s="75"/>
      <c r="L3" s="75"/>
      <c r="M3" s="75"/>
      <c r="N3" s="75"/>
      <c r="O3" s="75"/>
      <c r="P3" s="75"/>
      <c r="Q3" s="75"/>
      <c r="R3" s="41"/>
    </row>
    <row r="4" spans="1:18" s="42" customFormat="1" ht="93.75">
      <c r="A4" s="158" t="s">
        <v>1</v>
      </c>
      <c r="B4" s="158"/>
      <c r="C4" s="158"/>
      <c r="D4" s="158"/>
      <c r="E4" s="43" t="s">
        <v>2</v>
      </c>
      <c r="F4" s="64"/>
      <c r="G4" s="114"/>
      <c r="H4" s="75"/>
      <c r="I4" s="75"/>
      <c r="J4" s="75"/>
      <c r="K4" s="75"/>
      <c r="L4" s="75"/>
      <c r="M4" s="75"/>
      <c r="N4" s="75"/>
      <c r="O4" s="75"/>
      <c r="P4" s="75"/>
      <c r="Q4" s="75"/>
      <c r="R4" s="39"/>
    </row>
    <row r="5" spans="1:18" s="42" customFormat="1" ht="72.75" customHeight="1">
      <c r="A5" s="158" t="s">
        <v>95</v>
      </c>
      <c r="B5" s="158"/>
      <c r="C5" s="158"/>
      <c r="D5" s="158"/>
      <c r="E5" s="44" t="s">
        <v>191</v>
      </c>
      <c r="F5" s="65" t="s">
        <v>96</v>
      </c>
      <c r="G5" s="40"/>
      <c r="H5" s="75"/>
      <c r="I5" s="75"/>
      <c r="J5" s="75"/>
      <c r="K5" s="75"/>
      <c r="L5" s="75"/>
      <c r="M5" s="75"/>
      <c r="N5" s="75"/>
      <c r="O5" s="75"/>
      <c r="P5" s="75"/>
      <c r="Q5" s="75"/>
      <c r="R5" s="39"/>
    </row>
    <row r="6" spans="1:18" s="42" customFormat="1" ht="18.75">
      <c r="A6" s="158" t="s">
        <v>97</v>
      </c>
      <c r="B6" s="158"/>
      <c r="C6" s="158"/>
      <c r="D6" s="158"/>
      <c r="E6" s="43" t="s">
        <v>158</v>
      </c>
      <c r="F6" s="66" t="s">
        <v>98</v>
      </c>
      <c r="G6" s="40"/>
      <c r="H6" s="75"/>
      <c r="I6" s="75"/>
      <c r="J6" s="75"/>
      <c r="K6" s="75"/>
      <c r="L6" s="75"/>
      <c r="M6" s="75"/>
      <c r="N6" s="75"/>
      <c r="O6" s="75"/>
      <c r="P6" s="75"/>
      <c r="Q6" s="75"/>
      <c r="R6" s="39"/>
    </row>
    <row r="7" spans="1:34" s="42" customFormat="1" ht="83.25" customHeight="1">
      <c r="A7" s="158" t="s">
        <v>99</v>
      </c>
      <c r="B7" s="158"/>
      <c r="C7" s="158"/>
      <c r="D7" s="158"/>
      <c r="E7" s="45">
        <v>7</v>
      </c>
      <c r="F7" s="66" t="s">
        <v>98</v>
      </c>
      <c r="G7" s="40"/>
      <c r="H7" s="75"/>
      <c r="I7" s="75"/>
      <c r="J7" s="75"/>
      <c r="K7" s="75"/>
      <c r="L7" s="75"/>
      <c r="M7" s="75"/>
      <c r="N7" s="75"/>
      <c r="O7" s="75"/>
      <c r="P7" s="75"/>
      <c r="Q7" s="75"/>
      <c r="R7" s="39"/>
      <c r="AH7" s="113">
        <f>AH44/AF44</f>
        <v>0.08999999678127046</v>
      </c>
    </row>
    <row r="8" spans="1:18" s="42" customFormat="1" ht="56.25">
      <c r="A8" s="158" t="s">
        <v>100</v>
      </c>
      <c r="B8" s="158"/>
      <c r="C8" s="158"/>
      <c r="D8" s="158"/>
      <c r="E8" s="46" t="s">
        <v>192</v>
      </c>
      <c r="F8" s="66" t="s">
        <v>98</v>
      </c>
      <c r="G8" s="40"/>
      <c r="H8" s="75"/>
      <c r="I8" s="75"/>
      <c r="J8" s="75"/>
      <c r="K8" s="75"/>
      <c r="L8" s="75"/>
      <c r="M8" s="75"/>
      <c r="N8" s="75"/>
      <c r="O8" s="75"/>
      <c r="P8" s="75"/>
      <c r="Q8" s="75"/>
      <c r="R8" s="39"/>
    </row>
    <row r="9" spans="2:36" s="1" customFormat="1" ht="15.75">
      <c r="B9" s="2"/>
      <c r="E9" s="8"/>
      <c r="F9" s="63"/>
      <c r="G9" s="26"/>
      <c r="H9" s="74"/>
      <c r="I9" s="84"/>
      <c r="J9" s="84"/>
      <c r="K9" s="84"/>
      <c r="L9" s="84"/>
      <c r="M9" s="84"/>
      <c r="N9" s="84"/>
      <c r="O9" s="84"/>
      <c r="P9" s="84"/>
      <c r="Q9" s="84"/>
      <c r="R9" s="8"/>
      <c r="S9" s="8"/>
      <c r="T9" s="8"/>
      <c r="U9" s="13"/>
      <c r="V9" s="13"/>
      <c r="W9" s="35"/>
      <c r="X9" s="35"/>
      <c r="Y9" s="35"/>
      <c r="Z9" s="8"/>
      <c r="AA9" s="8"/>
      <c r="AB9" s="8"/>
      <c r="AC9" s="13"/>
      <c r="AD9" s="18"/>
      <c r="AE9" s="13"/>
      <c r="AF9" s="13"/>
      <c r="AG9" s="8"/>
      <c r="AH9" s="8"/>
      <c r="AI9" s="33"/>
      <c r="AJ9" s="3"/>
    </row>
    <row r="10" spans="1:45" s="1" customFormat="1" ht="15.75" customHeight="1">
      <c r="A10" s="139" t="s">
        <v>3</v>
      </c>
      <c r="B10" s="139" t="s">
        <v>4</v>
      </c>
      <c r="C10" s="170" t="s">
        <v>5</v>
      </c>
      <c r="D10" s="170" t="s">
        <v>6</v>
      </c>
      <c r="E10" s="139" t="s">
        <v>7</v>
      </c>
      <c r="F10" s="47"/>
      <c r="G10" s="47"/>
      <c r="H10" s="47"/>
      <c r="I10" s="47"/>
      <c r="J10" s="47"/>
      <c r="K10" s="47"/>
      <c r="L10" s="47"/>
      <c r="M10" s="47"/>
      <c r="N10" s="166" t="s">
        <v>8</v>
      </c>
      <c r="O10" s="167"/>
      <c r="P10" s="167"/>
      <c r="Q10" s="168"/>
      <c r="R10" s="139" t="s">
        <v>9</v>
      </c>
      <c r="S10" s="146" t="s">
        <v>29</v>
      </c>
      <c r="T10" s="146" t="s">
        <v>30</v>
      </c>
      <c r="U10" s="148" t="s">
        <v>31</v>
      </c>
      <c r="V10" s="148" t="s">
        <v>32</v>
      </c>
      <c r="W10" s="31"/>
      <c r="X10" s="60"/>
      <c r="Y10" s="60"/>
      <c r="Z10" s="155" t="s">
        <v>80</v>
      </c>
      <c r="AA10" s="156"/>
      <c r="AB10" s="156"/>
      <c r="AC10" s="156"/>
      <c r="AD10" s="156"/>
      <c r="AE10" s="157"/>
      <c r="AF10" s="61"/>
      <c r="AG10" s="4"/>
      <c r="AH10" s="20"/>
      <c r="AI10" s="153" t="s">
        <v>16</v>
      </c>
      <c r="AJ10" s="150" t="s">
        <v>17</v>
      </c>
      <c r="AK10" s="150"/>
      <c r="AL10" s="150"/>
      <c r="AM10" s="150"/>
      <c r="AN10" s="150" t="s">
        <v>18</v>
      </c>
      <c r="AO10" s="150"/>
      <c r="AP10" s="150"/>
      <c r="AQ10" s="150"/>
      <c r="AR10" s="150"/>
      <c r="AS10" s="151" t="s">
        <v>19</v>
      </c>
    </row>
    <row r="11" spans="1:45" s="1" customFormat="1" ht="78.75">
      <c r="A11" s="140"/>
      <c r="B11" s="140"/>
      <c r="C11" s="171"/>
      <c r="D11" s="171"/>
      <c r="E11" s="140"/>
      <c r="F11" s="12" t="s">
        <v>179</v>
      </c>
      <c r="G11" s="12" t="s">
        <v>65</v>
      </c>
      <c r="H11" s="12" t="s">
        <v>181</v>
      </c>
      <c r="I11" s="32" t="s">
        <v>107</v>
      </c>
      <c r="J11" s="32" t="s">
        <v>180</v>
      </c>
      <c r="K11" s="32" t="s">
        <v>169</v>
      </c>
      <c r="L11" s="32" t="s">
        <v>170</v>
      </c>
      <c r="M11" s="32" t="s">
        <v>189</v>
      </c>
      <c r="N11" s="129" t="s">
        <v>10</v>
      </c>
      <c r="O11" s="129" t="s">
        <v>11</v>
      </c>
      <c r="P11" s="12" t="s">
        <v>12</v>
      </c>
      <c r="Q11" s="12" t="s">
        <v>13</v>
      </c>
      <c r="R11" s="140"/>
      <c r="S11" s="147"/>
      <c r="T11" s="147"/>
      <c r="U11" s="149"/>
      <c r="V11" s="149"/>
      <c r="W11" s="122" t="s">
        <v>33</v>
      </c>
      <c r="X11" s="122" t="s">
        <v>159</v>
      </c>
      <c r="Y11" s="122"/>
      <c r="Z11" s="121" t="s">
        <v>34</v>
      </c>
      <c r="AA11" s="121" t="s">
        <v>35</v>
      </c>
      <c r="AB11" s="121" t="s">
        <v>36</v>
      </c>
      <c r="AC11" s="123" t="s">
        <v>37</v>
      </c>
      <c r="AD11" s="124" t="s">
        <v>38</v>
      </c>
      <c r="AE11" s="123" t="s">
        <v>39</v>
      </c>
      <c r="AF11" s="62" t="s">
        <v>161</v>
      </c>
      <c r="AG11" s="11" t="s">
        <v>129</v>
      </c>
      <c r="AH11" s="21" t="s">
        <v>130</v>
      </c>
      <c r="AI11" s="154"/>
      <c r="AJ11" s="17" t="s">
        <v>20</v>
      </c>
      <c r="AK11" s="17" t="s">
        <v>21</v>
      </c>
      <c r="AL11" s="17" t="s">
        <v>22</v>
      </c>
      <c r="AM11" s="17" t="s">
        <v>23</v>
      </c>
      <c r="AN11" s="17" t="s">
        <v>24</v>
      </c>
      <c r="AO11" s="17" t="s">
        <v>25</v>
      </c>
      <c r="AP11" s="17" t="s">
        <v>26</v>
      </c>
      <c r="AQ11" s="17" t="s">
        <v>27</v>
      </c>
      <c r="AR11" s="17" t="s">
        <v>28</v>
      </c>
      <c r="AS11" s="152"/>
    </row>
    <row r="12" spans="1:5" s="128" customFormat="1" ht="15.75">
      <c r="A12" s="145" t="s">
        <v>94</v>
      </c>
      <c r="B12" s="145"/>
      <c r="C12" s="145"/>
      <c r="D12" s="145"/>
      <c r="E12" s="145"/>
    </row>
    <row r="13" spans="1:5" s="128" customFormat="1" ht="15.75">
      <c r="A13" s="145" t="s">
        <v>193</v>
      </c>
      <c r="B13" s="145"/>
      <c r="C13" s="145"/>
      <c r="D13" s="145"/>
      <c r="E13" s="145"/>
    </row>
    <row r="14" spans="1:45" ht="68.25" customHeight="1">
      <c r="A14" s="25">
        <v>1</v>
      </c>
      <c r="B14" s="91" t="s">
        <v>195</v>
      </c>
      <c r="C14" s="25" t="s">
        <v>14</v>
      </c>
      <c r="D14" s="92" t="s">
        <v>70</v>
      </c>
      <c r="E14" s="30" t="s">
        <v>14</v>
      </c>
      <c r="F14" s="67">
        <f>SUM(F15:F29)</f>
        <v>22038059.259999998</v>
      </c>
      <c r="G14" s="92"/>
      <c r="H14" s="76">
        <f>SUM(H15:H29)</f>
        <v>23464308.250000004</v>
      </c>
      <c r="I14" s="85">
        <f>SUM(I15:I29)</f>
        <v>27974067.770000003</v>
      </c>
      <c r="J14" s="85">
        <f>SUM(J15:J29)</f>
        <v>19350942.589999996</v>
      </c>
      <c r="K14" s="85">
        <f>SUM(K15:K29)</f>
        <v>35262067.96999999</v>
      </c>
      <c r="L14" s="85">
        <f>SUM(L15:L29)</f>
        <v>16176308.049999999</v>
      </c>
      <c r="M14" s="85">
        <f>SUM(M15:M26)</f>
        <v>51438376.019999996</v>
      </c>
      <c r="N14" s="85">
        <f>SUM(N15:N29)</f>
        <v>23470303.06</v>
      </c>
      <c r="O14" s="85">
        <f>SUM(O15:O29)</f>
        <v>21123272.754000004</v>
      </c>
      <c r="P14" s="85">
        <f>SUM(P15:P29)</f>
        <v>21123272.754000004</v>
      </c>
      <c r="Q14" s="85">
        <f>SUM(Q15:Q29)</f>
        <v>11617800.014700001</v>
      </c>
      <c r="R14" s="30"/>
      <c r="S14" s="30"/>
      <c r="T14" s="30"/>
      <c r="U14" s="93">
        <f>O14/N14</f>
        <v>0.9000000000000002</v>
      </c>
      <c r="V14" s="93">
        <f>Q14/N14</f>
        <v>0.49500000000000005</v>
      </c>
      <c r="W14" s="30" t="s">
        <v>127</v>
      </c>
      <c r="X14" s="102"/>
      <c r="Y14" s="30"/>
      <c r="Z14" s="30"/>
      <c r="AA14" s="30"/>
      <c r="AB14" s="30"/>
      <c r="AC14" s="94"/>
      <c r="AD14" s="23"/>
      <c r="AE14" s="94"/>
      <c r="AF14" s="94"/>
      <c r="AG14" s="30"/>
      <c r="AH14" s="30"/>
      <c r="AI14" s="30"/>
      <c r="AJ14" s="101"/>
      <c r="AK14" s="30"/>
      <c r="AL14" s="25"/>
      <c r="AM14" s="30"/>
      <c r="AN14" s="9"/>
      <c r="AO14" s="9"/>
      <c r="AP14" s="9"/>
      <c r="AQ14" s="9"/>
      <c r="AR14" s="9"/>
      <c r="AS14" s="9"/>
    </row>
    <row r="15" spans="1:45" ht="75" customHeight="1" hidden="1">
      <c r="A15" s="25"/>
      <c r="B15" s="91" t="s">
        <v>48</v>
      </c>
      <c r="C15" s="25" t="s">
        <v>14</v>
      </c>
      <c r="D15" s="92" t="s">
        <v>70</v>
      </c>
      <c r="E15" s="30" t="s">
        <v>128</v>
      </c>
      <c r="F15" s="67">
        <v>16619613.93</v>
      </c>
      <c r="G15" s="92" t="s">
        <v>66</v>
      </c>
      <c r="H15" s="76">
        <f aca="true" t="shared" si="0" ref="H15:H20">M15-I15</f>
        <v>16794980.12</v>
      </c>
      <c r="I15" s="85">
        <v>15060953.2</v>
      </c>
      <c r="J15" s="85">
        <v>15051218.12</v>
      </c>
      <c r="K15" s="85">
        <v>20174837.43</v>
      </c>
      <c r="L15" s="85">
        <v>11681095.89</v>
      </c>
      <c r="M15" s="85">
        <v>31855933.32</v>
      </c>
      <c r="N15" s="85">
        <f aca="true" t="shared" si="1" ref="N15:N20">H15</f>
        <v>16794980.12</v>
      </c>
      <c r="O15" s="85">
        <f>N15/100*90</f>
        <v>15115482.108000001</v>
      </c>
      <c r="P15" s="85">
        <f>O15</f>
        <v>15115482.108000001</v>
      </c>
      <c r="Q15" s="85">
        <f>P15/100*55</f>
        <v>8313515.159400001</v>
      </c>
      <c r="R15" s="30"/>
      <c r="S15" s="30"/>
      <c r="T15" s="30"/>
      <c r="U15" s="94"/>
      <c r="V15" s="94"/>
      <c r="W15" s="30" t="s">
        <v>174</v>
      </c>
      <c r="X15" s="102">
        <v>39851000</v>
      </c>
      <c r="Y15" s="30"/>
      <c r="Z15" s="30"/>
      <c r="AA15" s="30"/>
      <c r="AB15" s="30"/>
      <c r="AC15" s="94"/>
      <c r="AD15" s="23"/>
      <c r="AE15" s="94"/>
      <c r="AF15" s="94"/>
      <c r="AG15" s="30"/>
      <c r="AH15" s="30"/>
      <c r="AI15" s="95" t="s">
        <v>82</v>
      </c>
      <c r="AJ15" s="112">
        <v>43355</v>
      </c>
      <c r="AK15" s="9"/>
      <c r="AL15" s="9"/>
      <c r="AM15" s="9"/>
      <c r="AN15" s="9"/>
      <c r="AO15" s="9"/>
      <c r="AP15" s="9"/>
      <c r="AQ15" s="9"/>
      <c r="AR15" s="9"/>
      <c r="AS15" s="99" t="s">
        <v>103</v>
      </c>
    </row>
    <row r="16" spans="1:45" ht="92.25" customHeight="1" hidden="1">
      <c r="A16" s="25"/>
      <c r="B16" s="91" t="s">
        <v>56</v>
      </c>
      <c r="C16" s="25" t="s">
        <v>14</v>
      </c>
      <c r="D16" s="92" t="s">
        <v>70</v>
      </c>
      <c r="E16" s="30" t="s">
        <v>136</v>
      </c>
      <c r="F16" s="67">
        <v>303241.82</v>
      </c>
      <c r="G16" s="92" t="s">
        <v>66</v>
      </c>
      <c r="H16" s="76">
        <f t="shared" si="0"/>
        <v>452888.41000000015</v>
      </c>
      <c r="I16" s="85">
        <v>4254677.53</v>
      </c>
      <c r="J16" s="85">
        <v>4254677.53</v>
      </c>
      <c r="K16" s="85">
        <v>3226846.01</v>
      </c>
      <c r="L16" s="85">
        <v>1480719.93</v>
      </c>
      <c r="M16" s="85">
        <v>4707565.94</v>
      </c>
      <c r="N16" s="85">
        <f t="shared" si="1"/>
        <v>452888.41000000015</v>
      </c>
      <c r="O16" s="85">
        <f aca="true" t="shared" si="2" ref="O16:O28">N16/100*90</f>
        <v>407599.5690000001</v>
      </c>
      <c r="P16" s="85">
        <f aca="true" t="shared" si="3" ref="P16:P29">O16</f>
        <v>407599.5690000001</v>
      </c>
      <c r="Q16" s="85">
        <f aca="true" t="shared" si="4" ref="Q16:Q28">P16/100*55</f>
        <v>224179.76295000003</v>
      </c>
      <c r="R16" s="30"/>
      <c r="S16" s="30"/>
      <c r="T16" s="30"/>
      <c r="U16" s="94"/>
      <c r="V16" s="94"/>
      <c r="W16" s="30" t="s">
        <v>182</v>
      </c>
      <c r="X16" s="102">
        <v>9741000</v>
      </c>
      <c r="Y16" s="30"/>
      <c r="Z16" s="30"/>
      <c r="AA16" s="30"/>
      <c r="AB16" s="30"/>
      <c r="AC16" s="94"/>
      <c r="AD16" s="23"/>
      <c r="AE16" s="94"/>
      <c r="AF16" s="94"/>
      <c r="AG16" s="30"/>
      <c r="AH16" s="30"/>
      <c r="AI16" s="25" t="s">
        <v>87</v>
      </c>
      <c r="AJ16" s="112">
        <v>42851</v>
      </c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111" customHeight="1" hidden="1">
      <c r="A17" s="25"/>
      <c r="B17" s="91" t="s">
        <v>157</v>
      </c>
      <c r="C17" s="25" t="s">
        <v>14</v>
      </c>
      <c r="D17" s="92" t="s">
        <v>70</v>
      </c>
      <c r="E17" s="30" t="s">
        <v>101</v>
      </c>
      <c r="F17" s="67">
        <v>694877.01</v>
      </c>
      <c r="G17" s="92" t="s">
        <v>66</v>
      </c>
      <c r="H17" s="76">
        <f t="shared" si="0"/>
        <v>967567.53</v>
      </c>
      <c r="I17" s="85">
        <v>72361.71</v>
      </c>
      <c r="J17" s="85">
        <v>0</v>
      </c>
      <c r="K17" s="85">
        <v>647296.9</v>
      </c>
      <c r="L17" s="85">
        <v>392632.34</v>
      </c>
      <c r="M17" s="85">
        <v>1039929.24</v>
      </c>
      <c r="N17" s="85">
        <f t="shared" si="1"/>
        <v>967567.53</v>
      </c>
      <c r="O17" s="85">
        <f t="shared" si="2"/>
        <v>870810.7770000001</v>
      </c>
      <c r="P17" s="85">
        <f t="shared" si="3"/>
        <v>870810.7770000001</v>
      </c>
      <c r="Q17" s="85">
        <f t="shared" si="4"/>
        <v>478945.92735</v>
      </c>
      <c r="R17" s="30"/>
      <c r="S17" s="30"/>
      <c r="T17" s="30"/>
      <c r="U17" s="93" t="e">
        <f>#REF!/#REF!</f>
        <v>#REF!</v>
      </c>
      <c r="V17" s="93" t="e">
        <f>#REF!/#REF!</f>
        <v>#REF!</v>
      </c>
      <c r="W17" s="30" t="s">
        <v>83</v>
      </c>
      <c r="X17" s="30"/>
      <c r="Y17" s="30"/>
      <c r="Z17" s="30"/>
      <c r="AA17" s="30"/>
      <c r="AB17" s="30"/>
      <c r="AC17" s="94"/>
      <c r="AD17" s="23"/>
      <c r="AE17" s="94"/>
      <c r="AF17" s="94"/>
      <c r="AG17" s="30"/>
      <c r="AH17" s="93"/>
      <c r="AI17" s="95" t="s">
        <v>82</v>
      </c>
      <c r="AJ17" s="105" t="s">
        <v>196</v>
      </c>
      <c r="AK17" s="97"/>
      <c r="AL17" s="97"/>
      <c r="AM17" s="98" t="s">
        <v>197</v>
      </c>
      <c r="AN17" s="97"/>
      <c r="AO17" s="97"/>
      <c r="AP17" s="97"/>
      <c r="AQ17" s="97"/>
      <c r="AR17" s="97"/>
      <c r="AS17" s="99" t="s">
        <v>104</v>
      </c>
    </row>
    <row r="18" spans="1:45" ht="150" customHeight="1" hidden="1">
      <c r="A18" s="25"/>
      <c r="B18" s="91" t="s">
        <v>102</v>
      </c>
      <c r="C18" s="25" t="s">
        <v>14</v>
      </c>
      <c r="D18" s="92" t="s">
        <v>70</v>
      </c>
      <c r="E18" s="30" t="s">
        <v>84</v>
      </c>
      <c r="F18" s="67">
        <v>2232075.02</v>
      </c>
      <c r="G18" s="92" t="s">
        <v>66</v>
      </c>
      <c r="H18" s="76">
        <f t="shared" si="0"/>
        <v>3003025.73</v>
      </c>
      <c r="I18" s="85">
        <v>2709024.68</v>
      </c>
      <c r="J18" s="85">
        <v>0</v>
      </c>
      <c r="K18" s="85">
        <v>3596337.81</v>
      </c>
      <c r="L18" s="85">
        <v>2115712.6</v>
      </c>
      <c r="M18" s="85">
        <v>5712050.41</v>
      </c>
      <c r="N18" s="85">
        <f t="shared" si="1"/>
        <v>3003025.73</v>
      </c>
      <c r="O18" s="85">
        <f t="shared" si="2"/>
        <v>2702723.157</v>
      </c>
      <c r="P18" s="85">
        <f t="shared" si="3"/>
        <v>2702723.157</v>
      </c>
      <c r="Q18" s="85">
        <f t="shared" si="4"/>
        <v>1486497.73635</v>
      </c>
      <c r="R18" s="30"/>
      <c r="S18" s="30"/>
      <c r="T18" s="30"/>
      <c r="U18" s="93" t="e">
        <f>#REF!/#REF!</f>
        <v>#REF!</v>
      </c>
      <c r="V18" s="93" t="e">
        <f>#REF!/#REF!</f>
        <v>#REF!</v>
      </c>
      <c r="W18" s="30" t="s">
        <v>127</v>
      </c>
      <c r="X18" s="102">
        <v>2927000</v>
      </c>
      <c r="Y18" s="30"/>
      <c r="Z18" s="30"/>
      <c r="AA18" s="30"/>
      <c r="AB18" s="30"/>
      <c r="AC18" s="94"/>
      <c r="AD18" s="23"/>
      <c r="AE18" s="94"/>
      <c r="AF18" s="94"/>
      <c r="AG18" s="30"/>
      <c r="AH18" s="30"/>
      <c r="AI18" s="25" t="s">
        <v>87</v>
      </c>
      <c r="AJ18" s="101" t="s">
        <v>85</v>
      </c>
      <c r="AK18" s="9"/>
      <c r="AL18" s="9"/>
      <c r="AM18" s="101" t="s">
        <v>86</v>
      </c>
      <c r="AN18" s="9"/>
      <c r="AO18" s="9"/>
      <c r="AP18" s="9"/>
      <c r="AQ18" s="9"/>
      <c r="AR18" s="9"/>
      <c r="AS18" s="99" t="s">
        <v>171</v>
      </c>
    </row>
    <row r="19" spans="1:45" ht="81" customHeight="1" hidden="1">
      <c r="A19" s="25"/>
      <c r="B19" s="91" t="s">
        <v>167</v>
      </c>
      <c r="C19" s="25" t="s">
        <v>14</v>
      </c>
      <c r="D19" s="92" t="s">
        <v>70</v>
      </c>
      <c r="E19" s="30" t="s">
        <v>135</v>
      </c>
      <c r="F19" s="67">
        <v>12437.55</v>
      </c>
      <c r="G19" s="92" t="s">
        <v>66</v>
      </c>
      <c r="H19" s="76">
        <f t="shared" si="0"/>
        <v>51430.91000000003</v>
      </c>
      <c r="I19" s="85">
        <v>969967.1</v>
      </c>
      <c r="J19" s="85">
        <v>38552.33</v>
      </c>
      <c r="K19" s="85">
        <v>515250.72</v>
      </c>
      <c r="L19" s="85">
        <v>506147.29</v>
      </c>
      <c r="M19" s="85">
        <v>1021398.01</v>
      </c>
      <c r="N19" s="85">
        <f t="shared" si="1"/>
        <v>51430.91000000003</v>
      </c>
      <c r="O19" s="85">
        <f t="shared" si="2"/>
        <v>46287.819000000025</v>
      </c>
      <c r="P19" s="85">
        <f t="shared" si="3"/>
        <v>46287.819000000025</v>
      </c>
      <c r="Q19" s="85">
        <f t="shared" si="4"/>
        <v>25458.300450000013</v>
      </c>
      <c r="R19" s="30"/>
      <c r="S19" s="30"/>
      <c r="T19" s="30"/>
      <c r="U19" s="94" t="e">
        <f>#REF!/#REF!</f>
        <v>#REF!</v>
      </c>
      <c r="V19" s="93" t="e">
        <f>#REF!/#REF!</f>
        <v>#REF!</v>
      </c>
      <c r="W19" s="30"/>
      <c r="X19" s="102"/>
      <c r="Y19" s="30"/>
      <c r="Z19" s="30"/>
      <c r="AA19" s="30"/>
      <c r="AB19" s="30"/>
      <c r="AC19" s="94"/>
      <c r="AD19" s="23"/>
      <c r="AE19" s="94"/>
      <c r="AF19" s="94"/>
      <c r="AG19" s="30"/>
      <c r="AH19" s="30"/>
      <c r="AI19" s="25" t="s">
        <v>87</v>
      </c>
      <c r="AJ19" s="30" t="s">
        <v>137</v>
      </c>
      <c r="AK19" s="9"/>
      <c r="AL19" s="9"/>
      <c r="AM19" s="6" t="s">
        <v>138</v>
      </c>
      <c r="AN19" s="9"/>
      <c r="AO19" s="9"/>
      <c r="AP19" s="9"/>
      <c r="AQ19" s="9"/>
      <c r="AR19" s="9"/>
      <c r="AS19" s="9"/>
    </row>
    <row r="20" spans="1:45" s="111" customFormat="1" ht="99" customHeight="1" hidden="1">
      <c r="A20" s="96"/>
      <c r="B20" s="103" t="s">
        <v>51</v>
      </c>
      <c r="C20" s="96" t="s">
        <v>14</v>
      </c>
      <c r="D20" s="104" t="s">
        <v>70</v>
      </c>
      <c r="E20" s="105" t="s">
        <v>89</v>
      </c>
      <c r="F20" s="69">
        <v>2169819.12</v>
      </c>
      <c r="G20" s="104" t="s">
        <v>66</v>
      </c>
      <c r="H20" s="76">
        <f t="shared" si="0"/>
        <v>2194415.55</v>
      </c>
      <c r="I20" s="76">
        <f>2400583.55+2506500</f>
        <v>4907083.55</v>
      </c>
      <c r="J20" s="76">
        <v>6494.61</v>
      </c>
      <c r="K20" s="76">
        <v>7101499.1</v>
      </c>
      <c r="L20" s="76">
        <v>0</v>
      </c>
      <c r="M20" s="85">
        <f>K20+L20</f>
        <v>7101499.1</v>
      </c>
      <c r="N20" s="85">
        <f t="shared" si="1"/>
        <v>2194415.55</v>
      </c>
      <c r="O20" s="85">
        <f t="shared" si="2"/>
        <v>1974973.9949999996</v>
      </c>
      <c r="P20" s="85">
        <f t="shared" si="3"/>
        <v>1974973.9949999996</v>
      </c>
      <c r="Q20" s="85">
        <f t="shared" si="4"/>
        <v>1086235.6972499997</v>
      </c>
      <c r="R20" s="105"/>
      <c r="S20" s="105"/>
      <c r="T20" s="105"/>
      <c r="U20" s="106" t="e">
        <f>#REF!/#REF!</f>
        <v>#REF!</v>
      </c>
      <c r="V20" s="106" t="e">
        <f>#REF!/#REF!</f>
        <v>#REF!</v>
      </c>
      <c r="W20" s="107"/>
      <c r="X20" s="105"/>
      <c r="Y20" s="105"/>
      <c r="Z20" s="105"/>
      <c r="AA20" s="105"/>
      <c r="AB20" s="105"/>
      <c r="AC20" s="108"/>
      <c r="AD20" s="109"/>
      <c r="AE20" s="108"/>
      <c r="AF20" s="108"/>
      <c r="AG20" s="105"/>
      <c r="AH20" s="105"/>
      <c r="AI20" s="96" t="s">
        <v>87</v>
      </c>
      <c r="AJ20" s="110">
        <v>43672</v>
      </c>
      <c r="AK20" s="97"/>
      <c r="AL20" s="97"/>
      <c r="AM20" s="97"/>
      <c r="AN20" s="97"/>
      <c r="AO20" s="97"/>
      <c r="AP20" s="97"/>
      <c r="AQ20" s="97"/>
      <c r="AR20" s="97"/>
      <c r="AS20" s="98" t="s">
        <v>105</v>
      </c>
    </row>
    <row r="21" spans="1:42" ht="47.25" hidden="1">
      <c r="A21" s="25"/>
      <c r="B21" s="91" t="s">
        <v>53</v>
      </c>
      <c r="C21" s="25" t="s">
        <v>14</v>
      </c>
      <c r="D21" s="92" t="s">
        <v>70</v>
      </c>
      <c r="E21" s="30" t="s">
        <v>90</v>
      </c>
      <c r="F21" s="67">
        <v>629.13</v>
      </c>
      <c r="G21" s="92" t="s">
        <v>66</v>
      </c>
      <c r="H21" s="77"/>
      <c r="I21" s="85">
        <v>0</v>
      </c>
      <c r="J21" s="85">
        <v>0</v>
      </c>
      <c r="K21" s="85"/>
      <c r="L21" s="85"/>
      <c r="M21" s="85"/>
      <c r="N21" s="85">
        <f aca="true" t="shared" si="5" ref="N21:N29">F21</f>
        <v>629.13</v>
      </c>
      <c r="O21" s="85">
        <f t="shared" si="2"/>
        <v>566.217</v>
      </c>
      <c r="P21" s="85">
        <f t="shared" si="3"/>
        <v>566.217</v>
      </c>
      <c r="Q21" s="85">
        <f t="shared" si="4"/>
        <v>311.41935</v>
      </c>
      <c r="R21" s="30"/>
      <c r="S21" s="30"/>
      <c r="T21" s="94"/>
      <c r="U21" s="94"/>
      <c r="V21" s="30" t="s">
        <v>88</v>
      </c>
      <c r="W21" s="30" t="s">
        <v>152</v>
      </c>
      <c r="X21" s="30"/>
      <c r="Y21" s="30"/>
      <c r="Z21" s="94"/>
      <c r="AA21" s="23"/>
      <c r="AB21" s="94"/>
      <c r="AC21" s="30"/>
      <c r="AD21" s="30"/>
      <c r="AE21" s="25" t="s">
        <v>92</v>
      </c>
      <c r="AF21" s="25"/>
      <c r="AG21" s="25"/>
      <c r="AH21" s="9"/>
      <c r="AI21" s="9"/>
      <c r="AJ21" s="9"/>
      <c r="AK21" s="9"/>
      <c r="AL21" s="9"/>
      <c r="AM21" s="9"/>
      <c r="AN21" s="9"/>
      <c r="AO21" s="9"/>
      <c r="AP21" s="9"/>
    </row>
    <row r="22" spans="1:45" ht="47.25" hidden="1">
      <c r="A22" s="25"/>
      <c r="B22" s="91" t="s">
        <v>52</v>
      </c>
      <c r="C22" s="25" t="s">
        <v>14</v>
      </c>
      <c r="D22" s="92" t="s">
        <v>70</v>
      </c>
      <c r="E22" s="30" t="s">
        <v>72</v>
      </c>
      <c r="F22" s="67">
        <v>2780.93</v>
      </c>
      <c r="G22" s="92" t="s">
        <v>66</v>
      </c>
      <c r="H22" s="77"/>
      <c r="I22" s="85">
        <v>0</v>
      </c>
      <c r="J22" s="85">
        <v>0</v>
      </c>
      <c r="K22" s="85"/>
      <c r="L22" s="85"/>
      <c r="M22" s="85"/>
      <c r="N22" s="85">
        <f t="shared" si="5"/>
        <v>2780.93</v>
      </c>
      <c r="O22" s="85">
        <f t="shared" si="2"/>
        <v>2502.8369999999995</v>
      </c>
      <c r="P22" s="85">
        <f t="shared" si="3"/>
        <v>2502.8369999999995</v>
      </c>
      <c r="Q22" s="85">
        <f t="shared" si="4"/>
        <v>1376.5603499999997</v>
      </c>
      <c r="R22" s="30"/>
      <c r="S22" s="30"/>
      <c r="T22" s="30"/>
      <c r="U22" s="94"/>
      <c r="V22" s="94"/>
      <c r="W22" s="30" t="s">
        <v>88</v>
      </c>
      <c r="X22" s="30"/>
      <c r="Y22" s="30"/>
      <c r="Z22" s="30"/>
      <c r="AA22" s="30"/>
      <c r="AB22" s="30"/>
      <c r="AC22" s="94"/>
      <c r="AD22" s="23"/>
      <c r="AE22" s="94"/>
      <c r="AF22" s="94"/>
      <c r="AG22" s="30"/>
      <c r="AH22" s="30"/>
      <c r="AI22" s="95" t="s">
        <v>91</v>
      </c>
      <c r="AJ22" s="25"/>
      <c r="AK22" s="9"/>
      <c r="AL22" s="9"/>
      <c r="AM22" s="9"/>
      <c r="AN22" s="9"/>
      <c r="AO22" s="9"/>
      <c r="AP22" s="9"/>
      <c r="AQ22" s="9"/>
      <c r="AR22" s="9"/>
      <c r="AS22" s="99" t="s">
        <v>106</v>
      </c>
    </row>
    <row r="23" spans="1:45" ht="47.25" hidden="1">
      <c r="A23" s="25"/>
      <c r="B23" s="91" t="s">
        <v>54</v>
      </c>
      <c r="C23" s="25" t="s">
        <v>14</v>
      </c>
      <c r="D23" s="92" t="s">
        <v>70</v>
      </c>
      <c r="E23" s="30" t="s">
        <v>75</v>
      </c>
      <c r="F23" s="67">
        <v>261.83</v>
      </c>
      <c r="G23" s="92" t="s">
        <v>66</v>
      </c>
      <c r="H23" s="77"/>
      <c r="I23" s="85">
        <v>0</v>
      </c>
      <c r="J23" s="85">
        <v>0</v>
      </c>
      <c r="K23" s="85"/>
      <c r="L23" s="85"/>
      <c r="M23" s="85"/>
      <c r="N23" s="85">
        <f t="shared" si="5"/>
        <v>261.83</v>
      </c>
      <c r="O23" s="85">
        <f t="shared" si="2"/>
        <v>235.64699999999996</v>
      </c>
      <c r="P23" s="85">
        <f t="shared" si="3"/>
        <v>235.64699999999996</v>
      </c>
      <c r="Q23" s="85">
        <f t="shared" si="4"/>
        <v>129.60585</v>
      </c>
      <c r="R23" s="30"/>
      <c r="S23" s="30"/>
      <c r="T23" s="30"/>
      <c r="U23" s="94"/>
      <c r="V23" s="94"/>
      <c r="W23" s="30" t="s">
        <v>88</v>
      </c>
      <c r="X23" s="30"/>
      <c r="Y23" s="30"/>
      <c r="Z23" s="30"/>
      <c r="AA23" s="30"/>
      <c r="AB23" s="30"/>
      <c r="AC23" s="94"/>
      <c r="AD23" s="23"/>
      <c r="AE23" s="94"/>
      <c r="AF23" s="94"/>
      <c r="AG23" s="30"/>
      <c r="AH23" s="30"/>
      <c r="AI23" s="25" t="s">
        <v>92</v>
      </c>
      <c r="AJ23" s="25"/>
      <c r="AK23" s="9"/>
      <c r="AL23" s="9"/>
      <c r="AM23" s="9"/>
      <c r="AN23" s="9"/>
      <c r="AO23" s="9"/>
      <c r="AP23" s="9"/>
      <c r="AQ23" s="9"/>
      <c r="AR23" s="9"/>
      <c r="AS23" s="9"/>
    </row>
    <row r="24" spans="1:45" ht="47.25" hidden="1">
      <c r="A24" s="25"/>
      <c r="B24" s="91" t="s">
        <v>55</v>
      </c>
      <c r="C24" s="25" t="s">
        <v>14</v>
      </c>
      <c r="D24" s="92" t="s">
        <v>70</v>
      </c>
      <c r="E24" s="30" t="s">
        <v>146</v>
      </c>
      <c r="F24" s="67">
        <v>555.99</v>
      </c>
      <c r="G24" s="92" t="s">
        <v>66</v>
      </c>
      <c r="H24" s="77"/>
      <c r="I24" s="85">
        <v>0</v>
      </c>
      <c r="J24" s="85">
        <v>0</v>
      </c>
      <c r="K24" s="85"/>
      <c r="L24" s="85"/>
      <c r="M24" s="85"/>
      <c r="N24" s="85">
        <f t="shared" si="5"/>
        <v>555.99</v>
      </c>
      <c r="O24" s="85">
        <f t="shared" si="2"/>
        <v>500.39099999999996</v>
      </c>
      <c r="P24" s="85">
        <f t="shared" si="3"/>
        <v>500.39099999999996</v>
      </c>
      <c r="Q24" s="85">
        <f t="shared" si="4"/>
        <v>275.21504999999996</v>
      </c>
      <c r="R24" s="30"/>
      <c r="S24" s="30"/>
      <c r="T24" s="30"/>
      <c r="U24" s="94"/>
      <c r="V24" s="94"/>
      <c r="W24" s="30" t="s">
        <v>88</v>
      </c>
      <c r="X24" s="30"/>
      <c r="Y24" s="30"/>
      <c r="Z24" s="30"/>
      <c r="AA24" s="30"/>
      <c r="AB24" s="30"/>
      <c r="AC24" s="94"/>
      <c r="AD24" s="23"/>
      <c r="AE24" s="94"/>
      <c r="AF24" s="94"/>
      <c r="AG24" s="30"/>
      <c r="AH24" s="30"/>
      <c r="AI24" s="25" t="s">
        <v>92</v>
      </c>
      <c r="AJ24" s="25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47.25" hidden="1">
      <c r="A25" s="25"/>
      <c r="B25" s="91" t="s">
        <v>57</v>
      </c>
      <c r="C25" s="25" t="s">
        <v>14</v>
      </c>
      <c r="D25" s="92" t="s">
        <v>70</v>
      </c>
      <c r="E25" s="30" t="s">
        <v>76</v>
      </c>
      <c r="F25" s="67">
        <v>191.21</v>
      </c>
      <c r="G25" s="92" t="s">
        <v>66</v>
      </c>
      <c r="H25" s="77"/>
      <c r="I25" s="85">
        <v>0</v>
      </c>
      <c r="J25" s="85">
        <v>0</v>
      </c>
      <c r="K25" s="85"/>
      <c r="L25" s="85"/>
      <c r="M25" s="85"/>
      <c r="N25" s="85">
        <f t="shared" si="5"/>
        <v>191.21</v>
      </c>
      <c r="O25" s="85">
        <f t="shared" si="2"/>
        <v>172.089</v>
      </c>
      <c r="P25" s="85">
        <f t="shared" si="3"/>
        <v>172.089</v>
      </c>
      <c r="Q25" s="85">
        <f t="shared" si="4"/>
        <v>94.64895</v>
      </c>
      <c r="R25" s="30"/>
      <c r="S25" s="30"/>
      <c r="T25" s="30"/>
      <c r="U25" s="94"/>
      <c r="V25" s="94"/>
      <c r="W25" s="30" t="s">
        <v>88</v>
      </c>
      <c r="X25" s="30"/>
      <c r="Y25" s="30"/>
      <c r="Z25" s="30"/>
      <c r="AA25" s="30"/>
      <c r="AB25" s="30"/>
      <c r="AC25" s="94"/>
      <c r="AD25" s="23"/>
      <c r="AE25" s="94"/>
      <c r="AF25" s="94"/>
      <c r="AG25" s="30"/>
      <c r="AH25" s="30"/>
      <c r="AI25" s="25"/>
      <c r="AJ25" s="25"/>
      <c r="AK25" s="9"/>
      <c r="AL25" s="9"/>
      <c r="AM25" s="9"/>
      <c r="AN25" s="9"/>
      <c r="AO25" s="9"/>
      <c r="AP25" s="9"/>
      <c r="AQ25" s="9"/>
      <c r="AR25" s="9"/>
      <c r="AS25" s="9"/>
    </row>
    <row r="26" spans="1:45" ht="47.25" hidden="1">
      <c r="A26" s="25"/>
      <c r="B26" s="91" t="s">
        <v>58</v>
      </c>
      <c r="C26" s="25" t="s">
        <v>14</v>
      </c>
      <c r="D26" s="92" t="s">
        <v>70</v>
      </c>
      <c r="E26" s="30" t="s">
        <v>77</v>
      </c>
      <c r="F26" s="67">
        <v>376.31</v>
      </c>
      <c r="G26" s="92" t="s">
        <v>66</v>
      </c>
      <c r="H26" s="77"/>
      <c r="I26" s="85">
        <v>0</v>
      </c>
      <c r="J26" s="85">
        <v>0</v>
      </c>
      <c r="K26" s="85"/>
      <c r="L26" s="85"/>
      <c r="M26" s="85"/>
      <c r="N26" s="85">
        <f t="shared" si="5"/>
        <v>376.31</v>
      </c>
      <c r="O26" s="85">
        <f t="shared" si="2"/>
        <v>338.67900000000003</v>
      </c>
      <c r="P26" s="85">
        <f t="shared" si="3"/>
        <v>338.67900000000003</v>
      </c>
      <c r="Q26" s="85">
        <f t="shared" si="4"/>
        <v>186.27345000000003</v>
      </c>
      <c r="R26" s="30"/>
      <c r="S26" s="30"/>
      <c r="T26" s="30"/>
      <c r="U26" s="94"/>
      <c r="V26" s="94"/>
      <c r="W26" s="30" t="s">
        <v>88</v>
      </c>
      <c r="X26" s="30"/>
      <c r="Y26" s="30"/>
      <c r="Z26" s="30"/>
      <c r="AA26" s="30"/>
      <c r="AB26" s="30"/>
      <c r="AC26" s="94"/>
      <c r="AD26" s="23"/>
      <c r="AE26" s="94"/>
      <c r="AF26" s="94"/>
      <c r="AG26" s="30"/>
      <c r="AH26" s="30"/>
      <c r="AI26" s="25"/>
      <c r="AJ26" s="25"/>
      <c r="AK26" s="9"/>
      <c r="AL26" s="9"/>
      <c r="AM26" s="9"/>
      <c r="AN26" s="9"/>
      <c r="AO26" s="9"/>
      <c r="AP26" s="9"/>
      <c r="AQ26" s="9"/>
      <c r="AR26" s="9"/>
      <c r="AS26" s="9"/>
    </row>
    <row r="27" spans="1:45" ht="47.25" hidden="1">
      <c r="A27" s="25"/>
      <c r="B27" s="91" t="s">
        <v>68</v>
      </c>
      <c r="C27" s="25" t="s">
        <v>14</v>
      </c>
      <c r="D27" s="92" t="s">
        <v>70</v>
      </c>
      <c r="E27" s="30" t="s">
        <v>78</v>
      </c>
      <c r="F27" s="67">
        <v>317.47</v>
      </c>
      <c r="G27" s="92" t="s">
        <v>66</v>
      </c>
      <c r="H27" s="77"/>
      <c r="I27" s="85">
        <v>0</v>
      </c>
      <c r="J27" s="85">
        <v>0</v>
      </c>
      <c r="K27" s="85"/>
      <c r="L27" s="85"/>
      <c r="M27" s="85"/>
      <c r="N27" s="85">
        <f t="shared" si="5"/>
        <v>317.47</v>
      </c>
      <c r="O27" s="85">
        <f t="shared" si="2"/>
        <v>285.723</v>
      </c>
      <c r="P27" s="85">
        <f t="shared" si="3"/>
        <v>285.723</v>
      </c>
      <c r="Q27" s="85">
        <f t="shared" si="4"/>
        <v>157.14765</v>
      </c>
      <c r="R27" s="30"/>
      <c r="S27" s="30"/>
      <c r="T27" s="30"/>
      <c r="U27" s="94"/>
      <c r="V27" s="94"/>
      <c r="W27" s="30" t="s">
        <v>88</v>
      </c>
      <c r="X27" s="30"/>
      <c r="Y27" s="30"/>
      <c r="Z27" s="30"/>
      <c r="AA27" s="30"/>
      <c r="AB27" s="30"/>
      <c r="AC27" s="94"/>
      <c r="AD27" s="23"/>
      <c r="AE27" s="94"/>
      <c r="AF27" s="94"/>
      <c r="AG27" s="30"/>
      <c r="AH27" s="30"/>
      <c r="AI27" s="25"/>
      <c r="AJ27" s="25"/>
      <c r="AK27" s="9"/>
      <c r="AL27" s="9"/>
      <c r="AM27" s="9"/>
      <c r="AN27" s="9"/>
      <c r="AO27" s="9"/>
      <c r="AP27" s="9"/>
      <c r="AQ27" s="9"/>
      <c r="AR27" s="9"/>
      <c r="AS27" s="9"/>
    </row>
    <row r="28" spans="1:45" ht="47.25" hidden="1">
      <c r="A28" s="25"/>
      <c r="B28" s="91" t="s">
        <v>67</v>
      </c>
      <c r="C28" s="25" t="s">
        <v>14</v>
      </c>
      <c r="D28" s="92" t="s">
        <v>70</v>
      </c>
      <c r="E28" s="30" t="s">
        <v>79</v>
      </c>
      <c r="F28" s="67">
        <v>303.44</v>
      </c>
      <c r="G28" s="92" t="s">
        <v>66</v>
      </c>
      <c r="H28" s="77"/>
      <c r="I28" s="85">
        <v>0</v>
      </c>
      <c r="J28" s="85">
        <v>0</v>
      </c>
      <c r="K28" s="85"/>
      <c r="L28" s="85"/>
      <c r="M28" s="85"/>
      <c r="N28" s="85">
        <f t="shared" si="5"/>
        <v>303.44</v>
      </c>
      <c r="O28" s="85">
        <f t="shared" si="2"/>
        <v>273.096</v>
      </c>
      <c r="P28" s="85">
        <f t="shared" si="3"/>
        <v>273.096</v>
      </c>
      <c r="Q28" s="85">
        <f t="shared" si="4"/>
        <v>150.2028</v>
      </c>
      <c r="R28" s="30"/>
      <c r="S28" s="30"/>
      <c r="T28" s="30"/>
      <c r="U28" s="94"/>
      <c r="V28" s="94"/>
      <c r="W28" s="30" t="s">
        <v>88</v>
      </c>
      <c r="X28" s="30"/>
      <c r="Y28" s="30"/>
      <c r="Z28" s="30"/>
      <c r="AA28" s="30"/>
      <c r="AB28" s="30"/>
      <c r="AC28" s="94"/>
      <c r="AD28" s="23"/>
      <c r="AE28" s="94"/>
      <c r="AF28" s="94"/>
      <c r="AG28" s="30"/>
      <c r="AH28" s="30"/>
      <c r="AI28" s="25"/>
      <c r="AJ28" s="25"/>
      <c r="AK28" s="9"/>
      <c r="AL28" s="9"/>
      <c r="AM28" s="9"/>
      <c r="AN28" s="9"/>
      <c r="AO28" s="9"/>
      <c r="AP28" s="9"/>
      <c r="AQ28" s="9"/>
      <c r="AR28" s="9"/>
      <c r="AS28" s="9"/>
    </row>
    <row r="29" spans="1:45" ht="47.25" hidden="1">
      <c r="A29" s="25"/>
      <c r="B29" s="91" t="s">
        <v>59</v>
      </c>
      <c r="C29" s="25" t="s">
        <v>14</v>
      </c>
      <c r="D29" s="92" t="s">
        <v>70</v>
      </c>
      <c r="E29" s="30" t="s">
        <v>73</v>
      </c>
      <c r="F29" s="67">
        <v>578.5</v>
      </c>
      <c r="G29" s="92" t="s">
        <v>66</v>
      </c>
      <c r="H29" s="77"/>
      <c r="I29" s="85">
        <v>0</v>
      </c>
      <c r="J29" s="85">
        <v>0</v>
      </c>
      <c r="K29" s="85"/>
      <c r="L29" s="85"/>
      <c r="M29" s="85"/>
      <c r="N29" s="85">
        <f t="shared" si="5"/>
        <v>578.5</v>
      </c>
      <c r="O29" s="85">
        <f>N29/100*90</f>
        <v>520.65</v>
      </c>
      <c r="P29" s="85">
        <f t="shared" si="3"/>
        <v>520.65</v>
      </c>
      <c r="Q29" s="85">
        <f>P29/100*55</f>
        <v>286.3575</v>
      </c>
      <c r="R29" s="30"/>
      <c r="S29" s="30"/>
      <c r="T29" s="30"/>
      <c r="U29" s="94"/>
      <c r="V29" s="94"/>
      <c r="W29" s="30" t="s">
        <v>88</v>
      </c>
      <c r="X29" s="30"/>
      <c r="Y29" s="30"/>
      <c r="Z29" s="30"/>
      <c r="AA29" s="30"/>
      <c r="AB29" s="30"/>
      <c r="AC29" s="94"/>
      <c r="AD29" s="23"/>
      <c r="AE29" s="94"/>
      <c r="AF29" s="94"/>
      <c r="AG29" s="30"/>
      <c r="AH29" s="30"/>
      <c r="AI29" s="25"/>
      <c r="AJ29" s="25"/>
      <c r="AK29" s="9"/>
      <c r="AL29" s="9"/>
      <c r="AM29" s="9"/>
      <c r="AN29" s="9"/>
      <c r="AO29" s="9"/>
      <c r="AP29" s="9"/>
      <c r="AQ29" s="9"/>
      <c r="AR29" s="9"/>
      <c r="AS29" s="9"/>
    </row>
    <row r="30" spans="1:45" s="128" customFormat="1" ht="15.75">
      <c r="A30" s="125" t="s">
        <v>194</v>
      </c>
      <c r="B30" s="126"/>
      <c r="C30" s="126"/>
      <c r="D30" s="126"/>
      <c r="E30" s="126"/>
      <c r="F30" s="126"/>
      <c r="G30" s="126"/>
      <c r="H30" s="126"/>
      <c r="I30" s="126"/>
      <c r="J30" s="127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</row>
    <row r="31" spans="1:45" ht="68.25" customHeight="1">
      <c r="A31" s="25">
        <v>2</v>
      </c>
      <c r="B31" s="91" t="s">
        <v>178</v>
      </c>
      <c r="C31" s="25" t="s">
        <v>14</v>
      </c>
      <c r="D31" s="92" t="s">
        <v>70</v>
      </c>
      <c r="E31" s="30" t="s">
        <v>14</v>
      </c>
      <c r="F31" s="67">
        <f>SUM(F32:F37)</f>
        <v>4358780.41</v>
      </c>
      <c r="G31" s="92"/>
      <c r="H31" s="76"/>
      <c r="I31" s="85"/>
      <c r="J31" s="85">
        <f>SUM(J32:J37)</f>
        <v>774546</v>
      </c>
      <c r="K31" s="85"/>
      <c r="L31" s="85"/>
      <c r="M31" s="85"/>
      <c r="N31" s="85">
        <f>F31</f>
        <v>4358780.41</v>
      </c>
      <c r="O31" s="85">
        <f>N31/100*90</f>
        <v>3922902.369</v>
      </c>
      <c r="P31" s="85">
        <f>O31</f>
        <v>3922902.369</v>
      </c>
      <c r="Q31" s="85">
        <f aca="true" t="shared" si="6" ref="Q31:Q37">P31/100*97</f>
        <v>3805215.2979300003</v>
      </c>
      <c r="R31" s="30"/>
      <c r="S31" s="30"/>
      <c r="T31" s="30"/>
      <c r="U31" s="93">
        <f>O31/N31</f>
        <v>0.8999999999999999</v>
      </c>
      <c r="V31" s="93">
        <f>Q31/N31</f>
        <v>0.873</v>
      </c>
      <c r="W31" s="30" t="s">
        <v>160</v>
      </c>
      <c r="X31" s="102">
        <f>SUM(X32:X37)</f>
        <v>18517000</v>
      </c>
      <c r="Y31" s="30"/>
      <c r="Z31" s="30"/>
      <c r="AA31" s="30"/>
      <c r="AB31" s="30"/>
      <c r="AC31" s="94"/>
      <c r="AD31" s="23"/>
      <c r="AE31" s="94"/>
      <c r="AF31" s="94"/>
      <c r="AG31" s="30"/>
      <c r="AH31" s="30"/>
      <c r="AI31" s="30"/>
      <c r="AJ31" s="101"/>
      <c r="AK31" s="30"/>
      <c r="AL31" s="25"/>
      <c r="AM31" s="30"/>
      <c r="AN31" s="9"/>
      <c r="AO31" s="9"/>
      <c r="AP31" s="9"/>
      <c r="AQ31" s="9"/>
      <c r="AR31" s="9"/>
      <c r="AS31" s="9"/>
    </row>
    <row r="32" spans="1:45" ht="62.25" customHeight="1" hidden="1">
      <c r="A32" s="25"/>
      <c r="B32" s="91" t="s">
        <v>41</v>
      </c>
      <c r="C32" s="25" t="s">
        <v>14</v>
      </c>
      <c r="D32" s="92" t="s">
        <v>70</v>
      </c>
      <c r="E32" s="30" t="s">
        <v>60</v>
      </c>
      <c r="F32" s="67">
        <v>80513.14</v>
      </c>
      <c r="G32" s="92" t="s">
        <v>66</v>
      </c>
      <c r="H32" s="77"/>
      <c r="I32" s="85"/>
      <c r="J32" s="85">
        <v>23439</v>
      </c>
      <c r="K32" s="85"/>
      <c r="L32" s="85"/>
      <c r="M32" s="85"/>
      <c r="N32" s="85">
        <f aca="true" t="shared" si="7" ref="N32:N37">F32</f>
        <v>80513.14</v>
      </c>
      <c r="O32" s="85">
        <f aca="true" t="shared" si="8" ref="O32:O37">N32/100*90</f>
        <v>72461.826</v>
      </c>
      <c r="P32" s="85">
        <f aca="true" t="shared" si="9" ref="P32:P37">O32</f>
        <v>72461.826</v>
      </c>
      <c r="Q32" s="85">
        <f t="shared" si="6"/>
        <v>70287.97121999999</v>
      </c>
      <c r="R32" s="30"/>
      <c r="S32" s="30"/>
      <c r="T32" s="30"/>
      <c r="U32" s="94"/>
      <c r="V32" s="94"/>
      <c r="W32" s="30" t="s">
        <v>147</v>
      </c>
      <c r="X32" s="102">
        <v>1326000</v>
      </c>
      <c r="Y32" s="30"/>
      <c r="Z32" s="30"/>
      <c r="AA32" s="30"/>
      <c r="AB32" s="30"/>
      <c r="AC32" s="94"/>
      <c r="AD32" s="23"/>
      <c r="AE32" s="94"/>
      <c r="AF32" s="94"/>
      <c r="AG32" s="30"/>
      <c r="AH32" s="30"/>
      <c r="AI32" s="25" t="s">
        <v>81</v>
      </c>
      <c r="AJ32" s="25"/>
      <c r="AK32" s="9"/>
      <c r="AL32" s="9"/>
      <c r="AM32" s="9"/>
      <c r="AN32" s="9"/>
      <c r="AO32" s="9"/>
      <c r="AP32" s="9"/>
      <c r="AQ32" s="9"/>
      <c r="AR32" s="9"/>
      <c r="AS32" s="9"/>
    </row>
    <row r="33" spans="1:45" ht="184.5" customHeight="1" hidden="1">
      <c r="A33" s="25"/>
      <c r="B33" s="91" t="s">
        <v>42</v>
      </c>
      <c r="C33" s="25" t="s">
        <v>14</v>
      </c>
      <c r="D33" s="92" t="s">
        <v>70</v>
      </c>
      <c r="E33" s="30" t="s">
        <v>142</v>
      </c>
      <c r="F33" s="67">
        <v>204936.27</v>
      </c>
      <c r="G33" s="92" t="s">
        <v>66</v>
      </c>
      <c r="H33" s="77"/>
      <c r="I33" s="85"/>
      <c r="J33" s="85">
        <v>59700</v>
      </c>
      <c r="K33" s="85"/>
      <c r="L33" s="85"/>
      <c r="M33" s="85"/>
      <c r="N33" s="85">
        <f t="shared" si="7"/>
        <v>204936.27</v>
      </c>
      <c r="O33" s="85">
        <f t="shared" si="8"/>
        <v>184442.64299999998</v>
      </c>
      <c r="P33" s="85">
        <f t="shared" si="9"/>
        <v>184442.64299999998</v>
      </c>
      <c r="Q33" s="85">
        <f t="shared" si="6"/>
        <v>178909.36370999998</v>
      </c>
      <c r="R33" s="30"/>
      <c r="S33" s="30"/>
      <c r="T33" s="30"/>
      <c r="U33" s="94"/>
      <c r="V33" s="94"/>
      <c r="W33" s="30" t="s">
        <v>155</v>
      </c>
      <c r="X33" s="102">
        <v>2832000</v>
      </c>
      <c r="Y33" s="30"/>
      <c r="Z33" s="30"/>
      <c r="AA33" s="30"/>
      <c r="AB33" s="30"/>
      <c r="AC33" s="94"/>
      <c r="AD33" s="23"/>
      <c r="AE33" s="94"/>
      <c r="AF33" s="94"/>
      <c r="AG33" s="30"/>
      <c r="AH33" s="30"/>
      <c r="AI33" s="25" t="s">
        <v>81</v>
      </c>
      <c r="AJ33" s="25"/>
      <c r="AK33" s="9"/>
      <c r="AL33" s="9"/>
      <c r="AM33" s="9"/>
      <c r="AN33" s="9"/>
      <c r="AO33" s="9"/>
      <c r="AP33" s="9"/>
      <c r="AQ33" s="9"/>
      <c r="AR33" s="9"/>
      <c r="AS33" s="9"/>
    </row>
    <row r="34" spans="1:45" ht="78.75" customHeight="1" hidden="1">
      <c r="A34" s="25"/>
      <c r="B34" s="91" t="s">
        <v>43</v>
      </c>
      <c r="C34" s="25" t="s">
        <v>14</v>
      </c>
      <c r="D34" s="92" t="s">
        <v>70</v>
      </c>
      <c r="E34" s="30" t="s">
        <v>61</v>
      </c>
      <c r="F34" s="67">
        <v>52722.82</v>
      </c>
      <c r="G34" s="92" t="s">
        <v>66</v>
      </c>
      <c r="H34" s="77"/>
      <c r="I34" s="85"/>
      <c r="J34" s="85">
        <v>24657</v>
      </c>
      <c r="K34" s="85"/>
      <c r="L34" s="85"/>
      <c r="M34" s="85"/>
      <c r="N34" s="85">
        <f t="shared" si="7"/>
        <v>52722.82</v>
      </c>
      <c r="O34" s="85">
        <f t="shared" si="8"/>
        <v>47450.538</v>
      </c>
      <c r="P34" s="85">
        <f t="shared" si="9"/>
        <v>47450.538</v>
      </c>
      <c r="Q34" s="85">
        <f t="shared" si="6"/>
        <v>46027.02186</v>
      </c>
      <c r="R34" s="30"/>
      <c r="S34" s="30"/>
      <c r="T34" s="30"/>
      <c r="U34" s="94"/>
      <c r="V34" s="94"/>
      <c r="W34" s="30" t="s">
        <v>132</v>
      </c>
      <c r="X34" s="102">
        <v>1989000</v>
      </c>
      <c r="Y34" s="30"/>
      <c r="Z34" s="30"/>
      <c r="AA34" s="30"/>
      <c r="AB34" s="30"/>
      <c r="AC34" s="94"/>
      <c r="AD34" s="23"/>
      <c r="AE34" s="94"/>
      <c r="AF34" s="94"/>
      <c r="AG34" s="30"/>
      <c r="AH34" s="30"/>
      <c r="AI34" s="25" t="s">
        <v>81</v>
      </c>
      <c r="AJ34" s="25"/>
      <c r="AK34" s="9"/>
      <c r="AL34" s="9"/>
      <c r="AM34" s="9"/>
      <c r="AN34" s="9"/>
      <c r="AO34" s="9"/>
      <c r="AP34" s="9"/>
      <c r="AQ34" s="9"/>
      <c r="AR34" s="9"/>
      <c r="AS34" s="9"/>
    </row>
    <row r="35" spans="1:45" ht="47.25" hidden="1">
      <c r="A35" s="25"/>
      <c r="B35" s="91" t="s">
        <v>45</v>
      </c>
      <c r="C35" s="25" t="s">
        <v>14</v>
      </c>
      <c r="D35" s="92" t="s">
        <v>70</v>
      </c>
      <c r="E35" s="30" t="s">
        <v>143</v>
      </c>
      <c r="F35" s="67">
        <v>184919.08</v>
      </c>
      <c r="G35" s="92" t="s">
        <v>66</v>
      </c>
      <c r="H35" s="77"/>
      <c r="I35" s="85"/>
      <c r="J35" s="85">
        <v>72000</v>
      </c>
      <c r="K35" s="85"/>
      <c r="L35" s="85"/>
      <c r="M35" s="85"/>
      <c r="N35" s="85">
        <f t="shared" si="7"/>
        <v>184919.08</v>
      </c>
      <c r="O35" s="85">
        <f t="shared" si="8"/>
        <v>166427.172</v>
      </c>
      <c r="P35" s="85">
        <f t="shared" si="9"/>
        <v>166427.172</v>
      </c>
      <c r="Q35" s="85">
        <f t="shared" si="6"/>
        <v>161434.35684</v>
      </c>
      <c r="R35" s="30"/>
      <c r="S35" s="30"/>
      <c r="T35" s="30"/>
      <c r="U35" s="94"/>
      <c r="V35" s="94"/>
      <c r="W35" s="30" t="s">
        <v>149</v>
      </c>
      <c r="X35" s="102">
        <v>2376000</v>
      </c>
      <c r="Y35" s="30"/>
      <c r="Z35" s="30"/>
      <c r="AA35" s="30"/>
      <c r="AB35" s="30"/>
      <c r="AC35" s="94"/>
      <c r="AD35" s="23"/>
      <c r="AE35" s="94"/>
      <c r="AF35" s="94"/>
      <c r="AG35" s="30"/>
      <c r="AH35" s="30"/>
      <c r="AI35" s="25" t="s">
        <v>81</v>
      </c>
      <c r="AJ35" s="25"/>
      <c r="AK35" s="9"/>
      <c r="AL35" s="9"/>
      <c r="AM35" s="9"/>
      <c r="AN35" s="9"/>
      <c r="AO35" s="9"/>
      <c r="AP35" s="9"/>
      <c r="AQ35" s="9"/>
      <c r="AR35" s="9"/>
      <c r="AS35" s="9"/>
    </row>
    <row r="36" spans="1:45" ht="75.75" customHeight="1" hidden="1">
      <c r="A36" s="25"/>
      <c r="B36" s="91" t="s">
        <v>46</v>
      </c>
      <c r="C36" s="25" t="s">
        <v>14</v>
      </c>
      <c r="D36" s="92" t="s">
        <v>70</v>
      </c>
      <c r="E36" s="30" t="s">
        <v>144</v>
      </c>
      <c r="F36" s="67">
        <v>2029210.58</v>
      </c>
      <c r="G36" s="92" t="s">
        <v>66</v>
      </c>
      <c r="H36" s="77"/>
      <c r="I36" s="85"/>
      <c r="J36" s="85">
        <v>172700</v>
      </c>
      <c r="K36" s="85"/>
      <c r="L36" s="85"/>
      <c r="M36" s="85"/>
      <c r="N36" s="85">
        <f t="shared" si="7"/>
        <v>2029210.58</v>
      </c>
      <c r="O36" s="85">
        <f t="shared" si="8"/>
        <v>1826289.522</v>
      </c>
      <c r="P36" s="85">
        <f t="shared" si="9"/>
        <v>1826289.522</v>
      </c>
      <c r="Q36" s="85">
        <f t="shared" si="6"/>
        <v>1771500.8363400002</v>
      </c>
      <c r="R36" s="30"/>
      <c r="S36" s="30"/>
      <c r="T36" s="30"/>
      <c r="U36" s="94"/>
      <c r="V36" s="94"/>
      <c r="W36" s="30" t="s">
        <v>134</v>
      </c>
      <c r="X36" s="102">
        <v>3073000</v>
      </c>
      <c r="Y36" s="30"/>
      <c r="Z36" s="30"/>
      <c r="AA36" s="30"/>
      <c r="AB36" s="30"/>
      <c r="AC36" s="94"/>
      <c r="AD36" s="23"/>
      <c r="AE36" s="94"/>
      <c r="AF36" s="94"/>
      <c r="AG36" s="30"/>
      <c r="AH36" s="30"/>
      <c r="AI36" s="25" t="s">
        <v>81</v>
      </c>
      <c r="AJ36" s="25"/>
      <c r="AK36" s="9"/>
      <c r="AL36" s="9"/>
      <c r="AM36" s="9"/>
      <c r="AN36" s="9"/>
      <c r="AO36" s="9"/>
      <c r="AP36" s="9"/>
      <c r="AQ36" s="9"/>
      <c r="AR36" s="9"/>
      <c r="AS36" s="9"/>
    </row>
    <row r="37" spans="1:45" ht="232.5" customHeight="1" hidden="1">
      <c r="A37" s="25"/>
      <c r="B37" s="91" t="s">
        <v>63</v>
      </c>
      <c r="C37" s="25" t="s">
        <v>14</v>
      </c>
      <c r="D37" s="92" t="s">
        <v>70</v>
      </c>
      <c r="E37" s="30" t="s">
        <v>64</v>
      </c>
      <c r="F37" s="67">
        <v>1806478.52</v>
      </c>
      <c r="G37" s="92" t="s">
        <v>66</v>
      </c>
      <c r="H37" s="77"/>
      <c r="I37" s="85"/>
      <c r="J37" s="85">
        <v>422050</v>
      </c>
      <c r="K37" s="85"/>
      <c r="L37" s="85"/>
      <c r="M37" s="85"/>
      <c r="N37" s="85">
        <f t="shared" si="7"/>
        <v>1806478.52</v>
      </c>
      <c r="O37" s="85">
        <f t="shared" si="8"/>
        <v>1625830.6679999998</v>
      </c>
      <c r="P37" s="85">
        <f t="shared" si="9"/>
        <v>1625830.6679999998</v>
      </c>
      <c r="Q37" s="85">
        <f t="shared" si="6"/>
        <v>1577055.7479599998</v>
      </c>
      <c r="R37" s="30"/>
      <c r="S37" s="30"/>
      <c r="T37" s="30"/>
      <c r="U37" s="94"/>
      <c r="V37" s="94"/>
      <c r="W37" s="30" t="s">
        <v>156</v>
      </c>
      <c r="X37" s="102">
        <v>6921000</v>
      </c>
      <c r="Y37" s="30"/>
      <c r="Z37" s="30"/>
      <c r="AA37" s="30"/>
      <c r="AB37" s="30"/>
      <c r="AC37" s="94"/>
      <c r="AD37" s="23"/>
      <c r="AE37" s="94"/>
      <c r="AF37" s="94"/>
      <c r="AG37" s="30"/>
      <c r="AH37" s="30"/>
      <c r="AI37" s="25" t="s">
        <v>81</v>
      </c>
      <c r="AJ37" s="25"/>
      <c r="AK37" s="9"/>
      <c r="AL37" s="9"/>
      <c r="AM37" s="9"/>
      <c r="AN37" s="9"/>
      <c r="AO37" s="9"/>
      <c r="AP37" s="9"/>
      <c r="AQ37" s="9"/>
      <c r="AR37" s="9"/>
      <c r="AS37" s="9"/>
    </row>
    <row r="38" spans="1:45" s="128" customFormat="1" ht="15.75">
      <c r="A38" s="125" t="s">
        <v>177</v>
      </c>
      <c r="B38" s="126"/>
      <c r="C38" s="126"/>
      <c r="D38" s="126"/>
      <c r="E38" s="126"/>
      <c r="F38" s="126"/>
      <c r="G38" s="126"/>
      <c r="H38" s="126"/>
      <c r="I38" s="126"/>
      <c r="J38" s="127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</row>
    <row r="39" spans="1:45" ht="63">
      <c r="A39" s="25">
        <v>3</v>
      </c>
      <c r="B39" s="91" t="s">
        <v>49</v>
      </c>
      <c r="C39" s="25" t="s">
        <v>14</v>
      </c>
      <c r="D39" s="92" t="s">
        <v>70</v>
      </c>
      <c r="E39" s="30" t="s">
        <v>145</v>
      </c>
      <c r="F39" s="67">
        <v>8861352.42</v>
      </c>
      <c r="G39" s="92" t="s">
        <v>66</v>
      </c>
      <c r="H39" s="77"/>
      <c r="I39" s="85"/>
      <c r="J39" s="85">
        <v>458000</v>
      </c>
      <c r="K39" s="85"/>
      <c r="L39" s="85"/>
      <c r="M39" s="85"/>
      <c r="N39" s="85">
        <f>F39</f>
        <v>8861352.42</v>
      </c>
      <c r="O39" s="85">
        <f>N39/100*90</f>
        <v>7975217.178</v>
      </c>
      <c r="P39" s="85">
        <f>O39</f>
        <v>7975217.178</v>
      </c>
      <c r="Q39" s="85">
        <f>P39/100*97</f>
        <v>7735960.662660001</v>
      </c>
      <c r="R39" s="30"/>
      <c r="S39" s="30"/>
      <c r="T39" s="30"/>
      <c r="U39" s="93">
        <f>O39/N39</f>
        <v>0.9</v>
      </c>
      <c r="V39" s="93">
        <f>Q39/N39</f>
        <v>0.8730000000000001</v>
      </c>
      <c r="W39" s="30" t="s">
        <v>151</v>
      </c>
      <c r="X39" s="102">
        <v>10220000</v>
      </c>
      <c r="Y39" s="30"/>
      <c r="Z39" s="30"/>
      <c r="AA39" s="30"/>
      <c r="AB39" s="30"/>
      <c r="AC39" s="94"/>
      <c r="AD39" s="23"/>
      <c r="AE39" s="94"/>
      <c r="AF39" s="94"/>
      <c r="AG39" s="30"/>
      <c r="AH39" s="30"/>
      <c r="AI39" s="25" t="s">
        <v>81</v>
      </c>
      <c r="AJ39" s="25"/>
      <c r="AK39" s="9"/>
      <c r="AL39" s="9"/>
      <c r="AM39" s="9"/>
      <c r="AN39" s="9"/>
      <c r="AO39" s="9"/>
      <c r="AP39" s="9"/>
      <c r="AQ39" s="9"/>
      <c r="AR39" s="9"/>
      <c r="AS39" s="9"/>
    </row>
    <row r="40" spans="1:45" ht="47.25">
      <c r="A40" s="25">
        <v>4</v>
      </c>
      <c r="B40" s="91" t="s">
        <v>50</v>
      </c>
      <c r="C40" s="25" t="s">
        <v>14</v>
      </c>
      <c r="D40" s="92" t="s">
        <v>70</v>
      </c>
      <c r="E40" s="30" t="s">
        <v>74</v>
      </c>
      <c r="F40" s="67">
        <v>597156</v>
      </c>
      <c r="G40" s="92" t="s">
        <v>66</v>
      </c>
      <c r="H40" s="77"/>
      <c r="I40" s="85"/>
      <c r="J40" s="85">
        <v>212000</v>
      </c>
      <c r="K40" s="85"/>
      <c r="L40" s="85"/>
      <c r="M40" s="85"/>
      <c r="N40" s="85">
        <f>F40</f>
        <v>597156</v>
      </c>
      <c r="O40" s="85">
        <f>N40/100*90</f>
        <v>537440.4</v>
      </c>
      <c r="P40" s="85">
        <f>O40</f>
        <v>537440.4</v>
      </c>
      <c r="Q40" s="85">
        <f>P40/100*97</f>
        <v>521317.188</v>
      </c>
      <c r="R40" s="30"/>
      <c r="S40" s="30"/>
      <c r="T40" s="30"/>
      <c r="U40" s="93">
        <f>O40/N40</f>
        <v>0.9</v>
      </c>
      <c r="V40" s="93">
        <f>Q40/N40</f>
        <v>0.873</v>
      </c>
      <c r="W40" s="30" t="s">
        <v>148</v>
      </c>
      <c r="X40" s="102">
        <v>13670000</v>
      </c>
      <c r="Y40" s="30"/>
      <c r="Z40" s="30"/>
      <c r="AA40" s="30"/>
      <c r="AB40" s="30"/>
      <c r="AC40" s="94"/>
      <c r="AD40" s="23"/>
      <c r="AE40" s="94"/>
      <c r="AF40" s="94"/>
      <c r="AG40" s="30"/>
      <c r="AH40" s="30"/>
      <c r="AI40" s="25" t="s">
        <v>81</v>
      </c>
      <c r="AJ40" s="25"/>
      <c r="AK40" s="9"/>
      <c r="AL40" s="9"/>
      <c r="AM40" s="9"/>
      <c r="AN40" s="9"/>
      <c r="AO40" s="9"/>
      <c r="AP40" s="9"/>
      <c r="AQ40" s="9"/>
      <c r="AR40" s="9"/>
      <c r="AS40" s="9"/>
    </row>
    <row r="41" spans="1:45" ht="71.25" customHeight="1">
      <c r="A41" s="25">
        <v>5</v>
      </c>
      <c r="B41" s="91" t="s">
        <v>47</v>
      </c>
      <c r="C41" s="25" t="s">
        <v>14</v>
      </c>
      <c r="D41" s="92" t="s">
        <v>70</v>
      </c>
      <c r="E41" s="30" t="s">
        <v>62</v>
      </c>
      <c r="F41" s="67">
        <v>821392.68</v>
      </c>
      <c r="G41" s="92" t="s">
        <v>66</v>
      </c>
      <c r="H41" s="77"/>
      <c r="I41" s="85"/>
      <c r="J41" s="85">
        <v>316800</v>
      </c>
      <c r="K41" s="85"/>
      <c r="L41" s="85"/>
      <c r="M41" s="85"/>
      <c r="N41" s="85">
        <f>F41</f>
        <v>821392.68</v>
      </c>
      <c r="O41" s="85">
        <f>N41/100*90</f>
        <v>739253.4120000001</v>
      </c>
      <c r="P41" s="85">
        <f>O41</f>
        <v>739253.4120000001</v>
      </c>
      <c r="Q41" s="85">
        <f>P41/100*97</f>
        <v>717075.8096400001</v>
      </c>
      <c r="R41" s="30"/>
      <c r="S41" s="30"/>
      <c r="T41" s="30"/>
      <c r="U41" s="93">
        <f>O41/N41</f>
        <v>0.9000000000000001</v>
      </c>
      <c r="V41" s="93">
        <f>Q41/N41</f>
        <v>0.8730000000000001</v>
      </c>
      <c r="W41" s="30" t="s">
        <v>154</v>
      </c>
      <c r="X41" s="102">
        <v>8527000</v>
      </c>
      <c r="Y41" s="30"/>
      <c r="Z41" s="30"/>
      <c r="AA41" s="30"/>
      <c r="AB41" s="30"/>
      <c r="AC41" s="94"/>
      <c r="AD41" s="23"/>
      <c r="AE41" s="94"/>
      <c r="AF41" s="94"/>
      <c r="AG41" s="30"/>
      <c r="AH41" s="30"/>
      <c r="AI41" s="25" t="s">
        <v>81</v>
      </c>
      <c r="AJ41" s="25"/>
      <c r="AK41" s="9"/>
      <c r="AL41" s="9"/>
      <c r="AM41" s="9"/>
      <c r="AN41" s="9"/>
      <c r="AO41" s="9"/>
      <c r="AP41" s="9"/>
      <c r="AQ41" s="9"/>
      <c r="AR41" s="9"/>
      <c r="AS41" s="9"/>
    </row>
    <row r="42" spans="1:45" ht="61.5" customHeight="1">
      <c r="A42" s="25">
        <v>6</v>
      </c>
      <c r="B42" s="91" t="s">
        <v>40</v>
      </c>
      <c r="C42" s="25" t="s">
        <v>14</v>
      </c>
      <c r="D42" s="92" t="s">
        <v>70</v>
      </c>
      <c r="E42" s="30" t="s">
        <v>71</v>
      </c>
      <c r="F42" s="67">
        <v>187365.03</v>
      </c>
      <c r="G42" s="92" t="s">
        <v>66</v>
      </c>
      <c r="H42" s="77"/>
      <c r="I42" s="85"/>
      <c r="J42" s="85">
        <v>132000</v>
      </c>
      <c r="K42" s="85"/>
      <c r="L42" s="85"/>
      <c r="M42" s="85"/>
      <c r="N42" s="85">
        <f>F42</f>
        <v>187365.03</v>
      </c>
      <c r="O42" s="85">
        <f>N42/100*90</f>
        <v>168628.527</v>
      </c>
      <c r="P42" s="85">
        <f>O42</f>
        <v>168628.527</v>
      </c>
      <c r="Q42" s="85">
        <f>P42/100*97</f>
        <v>163569.67119</v>
      </c>
      <c r="R42" s="30"/>
      <c r="S42" s="30"/>
      <c r="T42" s="30"/>
      <c r="U42" s="93">
        <f>O42/N42</f>
        <v>0.9</v>
      </c>
      <c r="V42" s="93">
        <f>Q42/N42</f>
        <v>0.873</v>
      </c>
      <c r="W42" s="30" t="s">
        <v>163</v>
      </c>
      <c r="X42" s="102">
        <v>10642000</v>
      </c>
      <c r="Y42" s="30"/>
      <c r="Z42" s="30"/>
      <c r="AA42" s="30"/>
      <c r="AB42" s="30"/>
      <c r="AC42" s="94"/>
      <c r="AD42" s="23"/>
      <c r="AE42" s="94"/>
      <c r="AF42" s="94"/>
      <c r="AG42" s="30"/>
      <c r="AH42" s="30"/>
      <c r="AI42" s="25" t="s">
        <v>81</v>
      </c>
      <c r="AJ42" s="25"/>
      <c r="AK42" s="9"/>
      <c r="AL42" s="9"/>
      <c r="AM42" s="9"/>
      <c r="AN42" s="9"/>
      <c r="AO42" s="9"/>
      <c r="AP42" s="9"/>
      <c r="AQ42" s="9"/>
      <c r="AR42" s="9"/>
      <c r="AS42" s="9"/>
    </row>
    <row r="43" spans="1:45" s="128" customFormat="1" ht="15.75">
      <c r="A43" s="125" t="s">
        <v>153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</row>
    <row r="44" spans="1:45" ht="106.5" customHeight="1">
      <c r="A44" s="25">
        <v>7</v>
      </c>
      <c r="B44" s="91" t="s">
        <v>162</v>
      </c>
      <c r="C44" s="25" t="s">
        <v>14</v>
      </c>
      <c r="D44" s="92" t="s">
        <v>70</v>
      </c>
      <c r="E44" s="30" t="s">
        <v>131</v>
      </c>
      <c r="F44" s="68">
        <v>1054366.01</v>
      </c>
      <c r="G44" s="92" t="s">
        <v>69</v>
      </c>
      <c r="H44" s="76">
        <f>M44-I44</f>
        <v>1761023.44</v>
      </c>
      <c r="I44" s="85">
        <f>198348.17+128383.82</f>
        <v>326731.99</v>
      </c>
      <c r="J44" s="85">
        <v>0</v>
      </c>
      <c r="K44" s="85">
        <v>2087755.43</v>
      </c>
      <c r="L44" s="85">
        <v>0</v>
      </c>
      <c r="M44" s="85">
        <f>K44+L44</f>
        <v>2087755.43</v>
      </c>
      <c r="N44" s="85"/>
      <c r="O44" s="85"/>
      <c r="P44" s="85">
        <v>187340.99</v>
      </c>
      <c r="Q44" s="85">
        <v>140505.74</v>
      </c>
      <c r="R44" s="30"/>
      <c r="S44" s="30"/>
      <c r="T44" s="30"/>
      <c r="U44" s="94"/>
      <c r="V44" s="93">
        <f>Q44/AF44</f>
        <v>0.06749999638493435</v>
      </c>
      <c r="W44" s="30"/>
      <c r="X44" s="30"/>
      <c r="Y44" s="30"/>
      <c r="Z44" s="30"/>
      <c r="AA44" s="30" t="s">
        <v>175</v>
      </c>
      <c r="AB44" s="30"/>
      <c r="AC44" s="94"/>
      <c r="AD44" s="23"/>
      <c r="AE44" s="94"/>
      <c r="AF44" s="100">
        <v>2081566.63</v>
      </c>
      <c r="AG44" s="101">
        <v>43797</v>
      </c>
      <c r="AH44" s="102">
        <v>187340.99</v>
      </c>
      <c r="AI44" s="25" t="s">
        <v>139</v>
      </c>
      <c r="AJ44" s="30" t="s">
        <v>140</v>
      </c>
      <c r="AK44" s="9"/>
      <c r="AL44" s="9"/>
      <c r="AM44" s="6" t="s">
        <v>141</v>
      </c>
      <c r="AN44" s="9"/>
      <c r="AO44" s="9"/>
      <c r="AP44" s="9"/>
      <c r="AQ44" s="9"/>
      <c r="AR44" s="9"/>
      <c r="AS44" s="9"/>
    </row>
    <row r="45" spans="1:45" ht="26.25" customHeight="1">
      <c r="A45" s="142" t="s">
        <v>15</v>
      </c>
      <c r="B45" s="143"/>
      <c r="C45" s="143"/>
      <c r="D45" s="143"/>
      <c r="E45" s="144"/>
      <c r="F45" s="5">
        <f>F14+F31+F39+F40+F41+F42+F44</f>
        <v>37918471.809999995</v>
      </c>
      <c r="G45" s="23"/>
      <c r="H45" s="78">
        <f>H14+H44</f>
        <v>25225331.690000005</v>
      </c>
      <c r="I45" s="86">
        <f>I14+I44</f>
        <v>28300799.76</v>
      </c>
      <c r="J45" s="86">
        <f>J14+J31+J39+J40+J41+J42+J44</f>
        <v>21244288.589999996</v>
      </c>
      <c r="K45" s="86">
        <f>K14+K44</f>
        <v>37349823.39999999</v>
      </c>
      <c r="L45" s="86">
        <f>L14</f>
        <v>16176308.049999999</v>
      </c>
      <c r="M45" s="86">
        <f>M14+M44</f>
        <v>53526131.449999996</v>
      </c>
      <c r="N45" s="86">
        <f>N42+N41+N40+N39+N31+N14</f>
        <v>38296349.599999994</v>
      </c>
      <c r="O45" s="86">
        <f>O42+O41+O40+O39+O31+O14</f>
        <v>34466714.64</v>
      </c>
      <c r="P45" s="86">
        <f>P44+P42+P41+P40+P39+P31+P14</f>
        <v>34654055.63</v>
      </c>
      <c r="Q45" s="86">
        <f>Q44+Q42+Q41+Q40+Q39+Q31+Q14</f>
        <v>24701444.384120002</v>
      </c>
      <c r="R45" s="6"/>
      <c r="S45" s="6"/>
      <c r="T45" s="6"/>
      <c r="U45" s="14"/>
      <c r="V45" s="14"/>
      <c r="W45" s="30"/>
      <c r="X45" s="30"/>
      <c r="Y45" s="30"/>
      <c r="Z45" s="6"/>
      <c r="AA45" s="6"/>
      <c r="AB45" s="22"/>
      <c r="AC45" s="22"/>
      <c r="AD45" s="22"/>
      <c r="AE45" s="22"/>
      <c r="AF45" s="22"/>
      <c r="AG45" s="16"/>
      <c r="AH45" s="22"/>
      <c r="AI45" s="25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ht="15.75">
      <c r="F46" s="70"/>
    </row>
    <row r="47" spans="2:53" s="1" customFormat="1" ht="15.75">
      <c r="B47" s="141" t="s">
        <v>114</v>
      </c>
      <c r="C47" s="141"/>
      <c r="D47" s="141"/>
      <c r="E47" s="141"/>
      <c r="F47" s="141"/>
      <c r="G47" s="141"/>
      <c r="H47" s="80"/>
      <c r="I47" s="79"/>
      <c r="J47" s="79"/>
      <c r="K47" s="79"/>
      <c r="L47" s="79"/>
      <c r="M47" s="79"/>
      <c r="N47" s="79"/>
      <c r="O47" s="79"/>
      <c r="P47" s="79"/>
      <c r="Q47" s="79"/>
      <c r="R47" s="24"/>
      <c r="S47" s="24"/>
      <c r="T47" s="24"/>
      <c r="U47" s="52"/>
      <c r="V47" s="52"/>
      <c r="W47" s="52"/>
      <c r="X47" s="52"/>
      <c r="Y47" s="52"/>
      <c r="AB47" s="53"/>
      <c r="AC47" s="54"/>
      <c r="AD47" s="55"/>
      <c r="AE47" s="55"/>
      <c r="AF47" s="55"/>
      <c r="AG47" s="56"/>
      <c r="AH47" s="3"/>
      <c r="AT47" s="35"/>
      <c r="AU47" s="35"/>
      <c r="AV47" s="35"/>
      <c r="AW47" s="35"/>
      <c r="AX47" s="35"/>
      <c r="AY47" s="57"/>
      <c r="AZ47" s="58"/>
      <c r="BA47" s="35"/>
    </row>
    <row r="48" spans="2:53" s="1" customFormat="1" ht="15.75">
      <c r="B48" s="59" t="s">
        <v>168</v>
      </c>
      <c r="C48" s="56"/>
      <c r="D48" s="56"/>
      <c r="E48" s="56"/>
      <c r="F48" s="34"/>
      <c r="H48" s="80"/>
      <c r="I48" s="79"/>
      <c r="J48" s="79"/>
      <c r="K48" s="79"/>
      <c r="L48" s="79"/>
      <c r="M48" s="79"/>
      <c r="N48" s="79"/>
      <c r="O48" s="79"/>
      <c r="P48" s="79"/>
      <c r="Q48" s="79"/>
      <c r="R48" s="24"/>
      <c r="S48" s="24"/>
      <c r="T48" s="24"/>
      <c r="U48" s="52"/>
      <c r="V48" s="52"/>
      <c r="W48" s="52"/>
      <c r="X48" s="52"/>
      <c r="Y48" s="52"/>
      <c r="AB48" s="53"/>
      <c r="AC48" s="54"/>
      <c r="AD48" s="55"/>
      <c r="AE48" s="55"/>
      <c r="AF48" s="55"/>
      <c r="AG48" s="56"/>
      <c r="AH48" s="3"/>
      <c r="AT48" s="35"/>
      <c r="AU48" s="35"/>
      <c r="AV48" s="35"/>
      <c r="AW48" s="35"/>
      <c r="AX48" s="35"/>
      <c r="AY48" s="57"/>
      <c r="AZ48" s="58"/>
      <c r="BA48" s="35"/>
    </row>
    <row r="49" spans="2:53" s="1" customFormat="1" ht="15.75">
      <c r="B49" s="1" t="s">
        <v>190</v>
      </c>
      <c r="C49" s="56"/>
      <c r="D49" s="56"/>
      <c r="E49" s="56"/>
      <c r="F49" s="34"/>
      <c r="H49" s="80"/>
      <c r="I49" s="79"/>
      <c r="J49" s="79"/>
      <c r="K49" s="79"/>
      <c r="L49" s="79"/>
      <c r="M49" s="79"/>
      <c r="N49" s="79"/>
      <c r="O49" s="79"/>
      <c r="P49" s="79"/>
      <c r="Q49" s="79"/>
      <c r="R49" s="24"/>
      <c r="S49" s="24"/>
      <c r="T49" s="24"/>
      <c r="U49" s="52"/>
      <c r="V49" s="52"/>
      <c r="W49" s="52"/>
      <c r="X49" s="52"/>
      <c r="Y49" s="52"/>
      <c r="AB49" s="53"/>
      <c r="AC49" s="54"/>
      <c r="AD49" s="55"/>
      <c r="AE49" s="55"/>
      <c r="AF49" s="55"/>
      <c r="AG49" s="56"/>
      <c r="AH49" s="3"/>
      <c r="AT49" s="35"/>
      <c r="AU49" s="35"/>
      <c r="AV49" s="35"/>
      <c r="AW49" s="35"/>
      <c r="AX49" s="35"/>
      <c r="AY49" s="57"/>
      <c r="AZ49" s="58"/>
      <c r="BA49" s="35"/>
    </row>
    <row r="50" spans="2:53" s="1" customFormat="1" ht="15.75">
      <c r="B50" s="1" t="s">
        <v>115</v>
      </c>
      <c r="C50" s="56"/>
      <c r="D50" s="56"/>
      <c r="E50" s="56"/>
      <c r="F50" s="34"/>
      <c r="H50" s="80"/>
      <c r="I50" s="79"/>
      <c r="J50" s="79"/>
      <c r="K50" s="79"/>
      <c r="L50" s="79"/>
      <c r="M50" s="79"/>
      <c r="N50" s="79"/>
      <c r="O50" s="79"/>
      <c r="P50" s="79"/>
      <c r="Q50" s="79"/>
      <c r="R50" s="24"/>
      <c r="S50" s="24"/>
      <c r="T50" s="24"/>
      <c r="U50" s="52"/>
      <c r="V50" s="52"/>
      <c r="W50" s="52"/>
      <c r="X50" s="52"/>
      <c r="Y50" s="52"/>
      <c r="AB50" s="53"/>
      <c r="AC50" s="54"/>
      <c r="AD50" s="55"/>
      <c r="AE50" s="55"/>
      <c r="AF50" s="55"/>
      <c r="AG50" s="56"/>
      <c r="AH50" s="3"/>
      <c r="AT50" s="35"/>
      <c r="AU50" s="35"/>
      <c r="AV50" s="35"/>
      <c r="AW50" s="35"/>
      <c r="AX50" s="35"/>
      <c r="AY50" s="57"/>
      <c r="AZ50" s="58"/>
      <c r="BA50" s="35"/>
    </row>
    <row r="51" spans="1:53" s="1" customFormat="1" ht="18" customHeight="1">
      <c r="A51" s="160"/>
      <c r="B51" s="160"/>
      <c r="C51" s="160"/>
      <c r="D51" s="160"/>
      <c r="E51" s="160"/>
      <c r="F51" s="160"/>
      <c r="G51" s="160"/>
      <c r="H51" s="80"/>
      <c r="I51" s="79"/>
      <c r="J51" s="79"/>
      <c r="K51" s="79"/>
      <c r="L51" s="79"/>
      <c r="M51" s="79"/>
      <c r="N51" s="79"/>
      <c r="O51" s="79"/>
      <c r="P51" s="79"/>
      <c r="Q51" s="79"/>
      <c r="R51" s="24"/>
      <c r="S51" s="24"/>
      <c r="T51" s="24"/>
      <c r="U51" s="52"/>
      <c r="V51" s="52"/>
      <c r="W51" s="52"/>
      <c r="X51" s="52"/>
      <c r="Y51" s="52"/>
      <c r="AB51" s="53"/>
      <c r="AC51" s="54"/>
      <c r="AD51" s="55"/>
      <c r="AE51" s="55"/>
      <c r="AF51" s="55"/>
      <c r="AG51" s="56"/>
      <c r="AH51" s="3"/>
      <c r="AT51" s="35"/>
      <c r="AU51" s="35"/>
      <c r="AV51" s="35"/>
      <c r="AW51" s="35"/>
      <c r="AX51" s="35"/>
      <c r="AY51" s="57"/>
      <c r="AZ51" s="58"/>
      <c r="BA51" s="35"/>
    </row>
    <row r="52" spans="1:53" s="1" customFormat="1" ht="15.75">
      <c r="A52" s="159" t="s">
        <v>176</v>
      </c>
      <c r="B52" s="159"/>
      <c r="C52" s="159"/>
      <c r="D52" s="159"/>
      <c r="E52" s="159"/>
      <c r="F52" s="159"/>
      <c r="G52" s="159"/>
      <c r="H52" s="80"/>
      <c r="I52" s="79"/>
      <c r="J52" s="79"/>
      <c r="K52" s="79"/>
      <c r="L52" s="79"/>
      <c r="M52" s="79"/>
      <c r="N52" s="79"/>
      <c r="O52" s="79"/>
      <c r="P52" s="79"/>
      <c r="Q52" s="79"/>
      <c r="R52" s="24"/>
      <c r="S52" s="24"/>
      <c r="T52" s="24"/>
      <c r="U52" s="52"/>
      <c r="V52" s="52"/>
      <c r="W52" s="52"/>
      <c r="X52" s="52"/>
      <c r="Y52" s="52"/>
      <c r="AB52" s="53"/>
      <c r="AC52" s="54"/>
      <c r="AD52" s="55"/>
      <c r="AE52" s="55"/>
      <c r="AF52" s="55"/>
      <c r="AG52" s="56"/>
      <c r="AH52" s="3"/>
      <c r="AT52" s="35"/>
      <c r="AU52" s="35"/>
      <c r="AV52" s="35"/>
      <c r="AW52" s="35"/>
      <c r="AX52" s="35"/>
      <c r="AY52" s="57"/>
      <c r="AZ52" s="58"/>
      <c r="BA52" s="35"/>
    </row>
    <row r="53" spans="2:53" s="1" customFormat="1" ht="15.75">
      <c r="B53" s="59"/>
      <c r="C53" s="59"/>
      <c r="D53" s="59"/>
      <c r="E53" s="59"/>
      <c r="F53" s="71"/>
      <c r="G53" s="59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24"/>
      <c r="S53" s="24"/>
      <c r="T53" s="24"/>
      <c r="U53" s="52"/>
      <c r="V53" s="52"/>
      <c r="W53" s="52"/>
      <c r="X53" s="52"/>
      <c r="Y53" s="52"/>
      <c r="AB53" s="53"/>
      <c r="AC53" s="54"/>
      <c r="AD53" s="55"/>
      <c r="AE53" s="55"/>
      <c r="AF53" s="55"/>
      <c r="AG53" s="56"/>
      <c r="AH53" s="3"/>
      <c r="AT53" s="35"/>
      <c r="AU53" s="35"/>
      <c r="AV53" s="35"/>
      <c r="AW53" s="35"/>
      <c r="AX53" s="35"/>
      <c r="AY53" s="57"/>
      <c r="AZ53" s="58"/>
      <c r="BA53" s="35"/>
    </row>
    <row r="54" spans="1:53" s="1" customFormat="1" ht="15.75">
      <c r="A54" s="159" t="s">
        <v>41</v>
      </c>
      <c r="B54" s="159"/>
      <c r="C54" s="159"/>
      <c r="D54" s="159"/>
      <c r="E54" s="159"/>
      <c r="F54" s="159"/>
      <c r="G54" s="159"/>
      <c r="H54" s="80"/>
      <c r="I54" s="79"/>
      <c r="J54" s="79"/>
      <c r="K54" s="79"/>
      <c r="L54" s="79"/>
      <c r="M54" s="79"/>
      <c r="N54" s="79"/>
      <c r="O54" s="79"/>
      <c r="P54" s="79"/>
      <c r="Q54" s="79"/>
      <c r="R54" s="24"/>
      <c r="S54" s="24"/>
      <c r="T54" s="24"/>
      <c r="U54" s="52"/>
      <c r="V54" s="52"/>
      <c r="W54" s="52"/>
      <c r="X54" s="52"/>
      <c r="Y54" s="52"/>
      <c r="AB54" s="53"/>
      <c r="AC54" s="54"/>
      <c r="AD54" s="55"/>
      <c r="AE54" s="55"/>
      <c r="AF54" s="55"/>
      <c r="AG54" s="56"/>
      <c r="AH54" s="3"/>
      <c r="AT54" s="35"/>
      <c r="AU54" s="35"/>
      <c r="AV54" s="35"/>
      <c r="AW54" s="35"/>
      <c r="AX54" s="35"/>
      <c r="AY54" s="57"/>
      <c r="AZ54" s="58"/>
      <c r="BA54" s="35"/>
    </row>
    <row r="55" spans="1:53" s="1" customFormat="1" ht="37.5" customHeight="1">
      <c r="A55" s="160" t="s">
        <v>147</v>
      </c>
      <c r="B55" s="160"/>
      <c r="C55" s="160"/>
      <c r="D55" s="160"/>
      <c r="E55" s="160"/>
      <c r="F55" s="160"/>
      <c r="G55" s="160"/>
      <c r="H55" s="80"/>
      <c r="I55" s="79"/>
      <c r="J55" s="79"/>
      <c r="K55" s="79"/>
      <c r="L55" s="79"/>
      <c r="M55" s="79"/>
      <c r="N55" s="79"/>
      <c r="O55" s="79"/>
      <c r="P55" s="79"/>
      <c r="Q55" s="79"/>
      <c r="R55" s="24"/>
      <c r="S55" s="24"/>
      <c r="T55" s="24"/>
      <c r="U55" s="52"/>
      <c r="V55" s="52"/>
      <c r="W55" s="52"/>
      <c r="X55" s="52"/>
      <c r="Y55" s="52"/>
      <c r="AB55" s="53"/>
      <c r="AC55" s="54"/>
      <c r="AD55" s="55"/>
      <c r="AE55" s="55"/>
      <c r="AF55" s="55"/>
      <c r="AG55" s="56"/>
      <c r="AH55" s="3"/>
      <c r="AT55" s="35"/>
      <c r="AU55" s="35"/>
      <c r="AV55" s="35"/>
      <c r="AW55" s="35"/>
      <c r="AX55" s="35"/>
      <c r="AY55" s="57"/>
      <c r="AZ55" s="58"/>
      <c r="BA55" s="35"/>
    </row>
    <row r="56" spans="1:53" s="1" customFormat="1" ht="15.75">
      <c r="A56" s="159" t="s">
        <v>42</v>
      </c>
      <c r="B56" s="159"/>
      <c r="C56" s="159"/>
      <c r="D56" s="159"/>
      <c r="E56" s="159"/>
      <c r="F56" s="159"/>
      <c r="G56" s="159"/>
      <c r="H56" s="80"/>
      <c r="I56" s="79"/>
      <c r="J56" s="79"/>
      <c r="K56" s="79"/>
      <c r="L56" s="79"/>
      <c r="M56" s="79"/>
      <c r="N56" s="79"/>
      <c r="O56" s="79"/>
      <c r="P56" s="79"/>
      <c r="Q56" s="79"/>
      <c r="R56" s="24"/>
      <c r="S56" s="24"/>
      <c r="T56" s="24"/>
      <c r="U56" s="52"/>
      <c r="V56" s="52"/>
      <c r="W56" s="52"/>
      <c r="X56" s="52"/>
      <c r="Y56" s="52"/>
      <c r="AB56" s="53"/>
      <c r="AC56" s="54"/>
      <c r="AD56" s="55"/>
      <c r="AE56" s="55"/>
      <c r="AF56" s="55"/>
      <c r="AG56" s="56"/>
      <c r="AH56" s="3"/>
      <c r="AT56" s="35"/>
      <c r="AU56" s="35"/>
      <c r="AV56" s="35"/>
      <c r="AW56" s="35"/>
      <c r="AX56" s="35"/>
      <c r="AY56" s="57"/>
      <c r="AZ56" s="58"/>
      <c r="BA56" s="35"/>
    </row>
    <row r="57" spans="1:53" s="1" customFormat="1" ht="79.5" customHeight="1">
      <c r="A57" s="160" t="s">
        <v>155</v>
      </c>
      <c r="B57" s="160"/>
      <c r="C57" s="160"/>
      <c r="D57" s="160"/>
      <c r="E57" s="160"/>
      <c r="F57" s="160"/>
      <c r="G57" s="160"/>
      <c r="H57" s="80"/>
      <c r="I57" s="79"/>
      <c r="J57" s="79"/>
      <c r="K57" s="79"/>
      <c r="L57" s="79"/>
      <c r="M57" s="79"/>
      <c r="N57" s="79"/>
      <c r="O57" s="79"/>
      <c r="P57" s="79"/>
      <c r="Q57" s="79"/>
      <c r="R57" s="24"/>
      <c r="S57" s="24"/>
      <c r="T57" s="24"/>
      <c r="U57" s="52"/>
      <c r="V57" s="52"/>
      <c r="W57" s="52"/>
      <c r="X57" s="52"/>
      <c r="Y57" s="52"/>
      <c r="AB57" s="53"/>
      <c r="AC57" s="54"/>
      <c r="AD57" s="55"/>
      <c r="AE57" s="55"/>
      <c r="AF57" s="55"/>
      <c r="AG57" s="56"/>
      <c r="AH57" s="3"/>
      <c r="AT57" s="35"/>
      <c r="AU57" s="35"/>
      <c r="AV57" s="35"/>
      <c r="AW57" s="35"/>
      <c r="AX57" s="35"/>
      <c r="AY57" s="57"/>
      <c r="AZ57" s="58"/>
      <c r="BA57" s="35"/>
    </row>
    <row r="58" spans="1:53" s="1" customFormat="1" ht="15.75">
      <c r="A58" s="159" t="s">
        <v>43</v>
      </c>
      <c r="B58" s="159"/>
      <c r="C58" s="159"/>
      <c r="D58" s="159"/>
      <c r="E58" s="159"/>
      <c r="F58" s="159"/>
      <c r="G58" s="159"/>
      <c r="H58" s="80"/>
      <c r="I58" s="79"/>
      <c r="J58" s="79"/>
      <c r="K58" s="79"/>
      <c r="L58" s="79"/>
      <c r="M58" s="79"/>
      <c r="N58" s="79"/>
      <c r="O58" s="79"/>
      <c r="P58" s="79"/>
      <c r="Q58" s="79"/>
      <c r="R58" s="24"/>
      <c r="S58" s="24"/>
      <c r="T58" s="24"/>
      <c r="U58" s="52"/>
      <c r="V58" s="52"/>
      <c r="W58" s="52"/>
      <c r="X58" s="52"/>
      <c r="Y58" s="52"/>
      <c r="AB58" s="53"/>
      <c r="AC58" s="54"/>
      <c r="AD58" s="55"/>
      <c r="AE58" s="55"/>
      <c r="AF58" s="55"/>
      <c r="AG58" s="56"/>
      <c r="AH58" s="3"/>
      <c r="AT58" s="35"/>
      <c r="AU58" s="35"/>
      <c r="AV58" s="35"/>
      <c r="AW58" s="35"/>
      <c r="AX58" s="35"/>
      <c r="AY58" s="57"/>
      <c r="AZ58" s="58"/>
      <c r="BA58" s="35"/>
    </row>
    <row r="59" spans="1:53" s="1" customFormat="1" ht="46.5" customHeight="1">
      <c r="A59" s="160" t="s">
        <v>132</v>
      </c>
      <c r="B59" s="160"/>
      <c r="C59" s="160"/>
      <c r="D59" s="160"/>
      <c r="E59" s="160"/>
      <c r="F59" s="160"/>
      <c r="G59" s="160"/>
      <c r="H59" s="80"/>
      <c r="I59" s="88"/>
      <c r="J59" s="79"/>
      <c r="K59" s="79"/>
      <c r="L59" s="79"/>
      <c r="M59" s="79"/>
      <c r="N59" s="79"/>
      <c r="O59" s="79"/>
      <c r="P59" s="79"/>
      <c r="Q59" s="79"/>
      <c r="R59" s="24"/>
      <c r="S59" s="24"/>
      <c r="T59" s="24"/>
      <c r="U59" s="52"/>
      <c r="V59" s="52"/>
      <c r="W59" s="52"/>
      <c r="X59" s="52"/>
      <c r="Y59" s="52"/>
      <c r="AB59" s="53"/>
      <c r="AC59" s="54"/>
      <c r="AD59" s="55"/>
      <c r="AE59" s="55"/>
      <c r="AF59" s="55"/>
      <c r="AG59" s="56"/>
      <c r="AH59" s="3"/>
      <c r="AT59" s="35"/>
      <c r="AU59" s="35"/>
      <c r="AV59" s="35"/>
      <c r="AW59" s="35"/>
      <c r="AX59" s="35"/>
      <c r="AY59" s="57"/>
      <c r="AZ59" s="58"/>
      <c r="BA59" s="35"/>
    </row>
    <row r="60" spans="1:53" s="1" customFormat="1" ht="15.75">
      <c r="A60" s="159" t="s">
        <v>44</v>
      </c>
      <c r="B60" s="159"/>
      <c r="C60" s="159"/>
      <c r="D60" s="159"/>
      <c r="E60" s="159"/>
      <c r="F60" s="159"/>
      <c r="G60" s="159"/>
      <c r="H60" s="80"/>
      <c r="I60" s="79"/>
      <c r="J60" s="79"/>
      <c r="K60" s="79"/>
      <c r="L60" s="79"/>
      <c r="M60" s="79"/>
      <c r="N60" s="79"/>
      <c r="O60" s="79"/>
      <c r="P60" s="79"/>
      <c r="Q60" s="79"/>
      <c r="R60" s="24"/>
      <c r="S60" s="24"/>
      <c r="T60" s="24"/>
      <c r="U60" s="52"/>
      <c r="V60" s="52"/>
      <c r="W60" s="52"/>
      <c r="X60" s="52"/>
      <c r="Y60" s="52"/>
      <c r="AB60" s="53"/>
      <c r="AC60" s="54"/>
      <c r="AD60" s="55"/>
      <c r="AE60" s="55"/>
      <c r="AF60" s="55"/>
      <c r="AG60" s="56"/>
      <c r="AH60" s="3"/>
      <c r="AT60" s="35"/>
      <c r="AU60" s="35"/>
      <c r="AV60" s="35"/>
      <c r="AW60" s="35"/>
      <c r="AX60" s="35"/>
      <c r="AY60" s="57"/>
      <c r="AZ60" s="58"/>
      <c r="BA60" s="35"/>
    </row>
    <row r="61" spans="1:53" s="1" customFormat="1" ht="45.75" customHeight="1">
      <c r="A61" s="160" t="s">
        <v>150</v>
      </c>
      <c r="B61" s="160"/>
      <c r="C61" s="160"/>
      <c r="D61" s="160"/>
      <c r="E61" s="160"/>
      <c r="F61" s="160"/>
      <c r="G61" s="160"/>
      <c r="H61" s="82"/>
      <c r="I61" s="88"/>
      <c r="J61" s="160"/>
      <c r="K61" s="160"/>
      <c r="L61" s="160"/>
      <c r="M61" s="160"/>
      <c r="N61" s="120"/>
      <c r="O61" s="120"/>
      <c r="P61" s="120"/>
      <c r="Q61" s="120"/>
      <c r="R61" s="24"/>
      <c r="S61" s="24"/>
      <c r="T61" s="24"/>
      <c r="U61" s="52"/>
      <c r="V61" s="52"/>
      <c r="W61" s="52"/>
      <c r="X61" s="52"/>
      <c r="Y61" s="52"/>
      <c r="AB61" s="53"/>
      <c r="AC61" s="54"/>
      <c r="AD61" s="55"/>
      <c r="AE61" s="55"/>
      <c r="AF61" s="55"/>
      <c r="AG61" s="56"/>
      <c r="AH61" s="3"/>
      <c r="AT61" s="35"/>
      <c r="AU61" s="35"/>
      <c r="AV61" s="35"/>
      <c r="AW61" s="35"/>
      <c r="AX61" s="35"/>
      <c r="AY61" s="57"/>
      <c r="AZ61" s="58"/>
      <c r="BA61" s="35"/>
    </row>
    <row r="62" spans="1:53" s="1" customFormat="1" ht="15.75">
      <c r="A62" s="169" t="s">
        <v>45</v>
      </c>
      <c r="B62" s="169"/>
      <c r="C62" s="169"/>
      <c r="D62" s="169"/>
      <c r="E62" s="169"/>
      <c r="F62" s="169"/>
      <c r="G62" s="169"/>
      <c r="H62" s="80"/>
      <c r="I62" s="79"/>
      <c r="J62" s="79"/>
      <c r="K62" s="79"/>
      <c r="L62" s="79"/>
      <c r="M62" s="79"/>
      <c r="N62" s="79"/>
      <c r="O62" s="79"/>
      <c r="P62" s="79"/>
      <c r="Q62" s="79"/>
      <c r="R62" s="24"/>
      <c r="S62" s="24"/>
      <c r="T62" s="24"/>
      <c r="U62" s="52"/>
      <c r="V62" s="52"/>
      <c r="W62" s="52"/>
      <c r="X62" s="52"/>
      <c r="Y62" s="52"/>
      <c r="AB62" s="53"/>
      <c r="AC62" s="54"/>
      <c r="AD62" s="55"/>
      <c r="AE62" s="55"/>
      <c r="AF62" s="55"/>
      <c r="AG62" s="56"/>
      <c r="AH62" s="3"/>
      <c r="AT62" s="35"/>
      <c r="AU62" s="35"/>
      <c r="AV62" s="35"/>
      <c r="AW62" s="35"/>
      <c r="AX62" s="35"/>
      <c r="AY62" s="57"/>
      <c r="AZ62" s="58"/>
      <c r="BA62" s="35"/>
    </row>
    <row r="63" spans="1:53" s="1" customFormat="1" ht="42" customHeight="1">
      <c r="A63" s="160" t="s">
        <v>149</v>
      </c>
      <c r="B63" s="160"/>
      <c r="C63" s="160"/>
      <c r="D63" s="160"/>
      <c r="E63" s="160"/>
      <c r="F63" s="160"/>
      <c r="G63" s="160"/>
      <c r="H63" s="80"/>
      <c r="I63" s="79"/>
      <c r="J63" s="79"/>
      <c r="K63" s="79"/>
      <c r="L63" s="79"/>
      <c r="M63" s="79"/>
      <c r="N63" s="79"/>
      <c r="O63" s="79"/>
      <c r="P63" s="79"/>
      <c r="Q63" s="79"/>
      <c r="R63" s="24"/>
      <c r="S63" s="24"/>
      <c r="T63" s="24"/>
      <c r="U63" s="52"/>
      <c r="V63" s="52"/>
      <c r="W63" s="52"/>
      <c r="X63" s="52"/>
      <c r="Y63" s="52"/>
      <c r="AB63" s="53"/>
      <c r="AC63" s="54"/>
      <c r="AD63" s="55"/>
      <c r="AE63" s="55"/>
      <c r="AF63" s="55"/>
      <c r="AG63" s="56"/>
      <c r="AH63" s="3"/>
      <c r="AT63" s="35"/>
      <c r="AU63" s="35"/>
      <c r="AV63" s="35"/>
      <c r="AW63" s="35"/>
      <c r="AX63" s="35"/>
      <c r="AY63" s="57"/>
      <c r="AZ63" s="58"/>
      <c r="BA63" s="35"/>
    </row>
    <row r="64" spans="1:53" s="1" customFormat="1" ht="22.5" customHeight="1">
      <c r="A64" s="161" t="s">
        <v>46</v>
      </c>
      <c r="B64" s="161"/>
      <c r="C64" s="161"/>
      <c r="D64" s="161"/>
      <c r="E64" s="161"/>
      <c r="F64" s="161"/>
      <c r="G64" s="161"/>
      <c r="H64" s="80"/>
      <c r="I64" s="79"/>
      <c r="J64" s="79"/>
      <c r="K64" s="79"/>
      <c r="L64" s="79"/>
      <c r="M64" s="79"/>
      <c r="N64" s="79"/>
      <c r="O64" s="79"/>
      <c r="P64" s="79"/>
      <c r="Q64" s="79"/>
      <c r="R64" s="24"/>
      <c r="S64" s="24"/>
      <c r="T64" s="24"/>
      <c r="U64" s="52"/>
      <c r="V64" s="52"/>
      <c r="W64" s="52"/>
      <c r="X64" s="52"/>
      <c r="Y64" s="52"/>
      <c r="AB64" s="53"/>
      <c r="AC64" s="54"/>
      <c r="AD64" s="55"/>
      <c r="AE64" s="55"/>
      <c r="AF64" s="55"/>
      <c r="AG64" s="56"/>
      <c r="AH64" s="3"/>
      <c r="AT64" s="35"/>
      <c r="AU64" s="35"/>
      <c r="AV64" s="35"/>
      <c r="AW64" s="35"/>
      <c r="AX64" s="35"/>
      <c r="AY64" s="57"/>
      <c r="AZ64" s="58"/>
      <c r="BA64" s="35"/>
    </row>
    <row r="65" spans="1:53" s="1" customFormat="1" ht="34.5" customHeight="1">
      <c r="A65" s="160" t="s">
        <v>134</v>
      </c>
      <c r="B65" s="160"/>
      <c r="C65" s="160"/>
      <c r="D65" s="160"/>
      <c r="E65" s="160"/>
      <c r="F65" s="160"/>
      <c r="G65" s="160"/>
      <c r="H65" s="80"/>
      <c r="I65" s="79"/>
      <c r="J65" s="79"/>
      <c r="K65" s="79"/>
      <c r="L65" s="79"/>
      <c r="M65" s="79"/>
      <c r="N65" s="79"/>
      <c r="O65" s="79"/>
      <c r="P65" s="79"/>
      <c r="Q65" s="79"/>
      <c r="R65" s="24"/>
      <c r="S65" s="24"/>
      <c r="T65" s="24"/>
      <c r="U65" s="52"/>
      <c r="V65" s="52"/>
      <c r="W65" s="52"/>
      <c r="X65" s="52"/>
      <c r="Y65" s="52"/>
      <c r="AB65" s="53"/>
      <c r="AC65" s="54"/>
      <c r="AD65" s="55"/>
      <c r="AE65" s="55"/>
      <c r="AF65" s="55"/>
      <c r="AG65" s="56"/>
      <c r="AH65" s="3"/>
      <c r="AT65" s="35"/>
      <c r="AU65" s="35"/>
      <c r="AV65" s="35"/>
      <c r="AW65" s="35"/>
      <c r="AX65" s="35"/>
      <c r="AY65" s="57"/>
      <c r="AZ65" s="58"/>
      <c r="BA65" s="35"/>
    </row>
    <row r="66" spans="1:53" s="1" customFormat="1" ht="15.75">
      <c r="A66" s="159" t="s">
        <v>63</v>
      </c>
      <c r="B66" s="159"/>
      <c r="C66" s="159"/>
      <c r="D66" s="159"/>
      <c r="E66" s="159"/>
      <c r="F66" s="159"/>
      <c r="G66" s="159"/>
      <c r="H66" s="80"/>
      <c r="I66" s="79"/>
      <c r="J66" s="79"/>
      <c r="K66" s="79"/>
      <c r="L66" s="79"/>
      <c r="M66" s="79"/>
      <c r="N66" s="79"/>
      <c r="O66" s="79"/>
      <c r="P66" s="79"/>
      <c r="Q66" s="79"/>
      <c r="R66" s="24"/>
      <c r="S66" s="24"/>
      <c r="T66" s="24"/>
      <c r="U66" s="52"/>
      <c r="V66" s="52"/>
      <c r="W66" s="52"/>
      <c r="X66" s="52"/>
      <c r="Y66" s="52"/>
      <c r="AB66" s="53"/>
      <c r="AC66" s="54"/>
      <c r="AD66" s="55"/>
      <c r="AE66" s="55"/>
      <c r="AF66" s="55"/>
      <c r="AG66" s="56"/>
      <c r="AH66" s="3"/>
      <c r="AT66" s="35"/>
      <c r="AU66" s="35"/>
      <c r="AV66" s="35"/>
      <c r="AW66" s="35"/>
      <c r="AX66" s="35"/>
      <c r="AY66" s="57"/>
      <c r="AZ66" s="58"/>
      <c r="BA66" s="35"/>
    </row>
    <row r="67" spans="1:53" s="1" customFormat="1" ht="96.75" customHeight="1">
      <c r="A67" s="160" t="s">
        <v>156</v>
      </c>
      <c r="B67" s="160"/>
      <c r="C67" s="160"/>
      <c r="D67" s="160"/>
      <c r="E67" s="160"/>
      <c r="F67" s="160"/>
      <c r="G67" s="160"/>
      <c r="H67" s="80"/>
      <c r="I67" s="79"/>
      <c r="J67" s="79"/>
      <c r="K67" s="79"/>
      <c r="L67" s="79"/>
      <c r="M67" s="79"/>
      <c r="N67" s="79"/>
      <c r="O67" s="79"/>
      <c r="P67" s="79"/>
      <c r="Q67" s="79"/>
      <c r="R67" s="24"/>
      <c r="S67" s="24"/>
      <c r="T67" s="24"/>
      <c r="U67" s="52"/>
      <c r="V67" s="52"/>
      <c r="W67" s="52"/>
      <c r="X67" s="52"/>
      <c r="Y67" s="52"/>
      <c r="AB67" s="53"/>
      <c r="AC67" s="54"/>
      <c r="AD67" s="55"/>
      <c r="AE67" s="55"/>
      <c r="AF67" s="55"/>
      <c r="AG67" s="56"/>
      <c r="AH67" s="3"/>
      <c r="AT67" s="35"/>
      <c r="AU67" s="35"/>
      <c r="AV67" s="35"/>
      <c r="AW67" s="35"/>
      <c r="AX67" s="35"/>
      <c r="AY67" s="57"/>
      <c r="AZ67" s="58"/>
      <c r="BA67" s="35"/>
    </row>
    <row r="68" spans="1:53" ht="15.75">
      <c r="A68" s="162" t="s">
        <v>184</v>
      </c>
      <c r="B68" s="162"/>
      <c r="C68" s="162"/>
      <c r="D68" s="162"/>
      <c r="E68" s="162"/>
      <c r="F68" s="162"/>
      <c r="G68" s="162"/>
      <c r="H68" s="80"/>
      <c r="I68" s="79"/>
      <c r="J68" s="79"/>
      <c r="K68" s="79"/>
      <c r="L68" s="79"/>
      <c r="M68" s="79"/>
      <c r="N68" s="79"/>
      <c r="O68" s="79"/>
      <c r="P68" s="79"/>
      <c r="Q68" s="79"/>
      <c r="R68" s="24"/>
      <c r="S68" s="24"/>
      <c r="T68" s="24"/>
      <c r="U68" s="7"/>
      <c r="V68" s="7"/>
      <c r="W68" s="7"/>
      <c r="X68" s="7"/>
      <c r="Y68" s="7"/>
      <c r="Z68" s="7"/>
      <c r="AA68" s="7"/>
      <c r="AB68" s="115"/>
      <c r="AC68" s="116"/>
      <c r="AD68" s="117"/>
      <c r="AE68" s="117"/>
      <c r="AF68" s="117"/>
      <c r="AG68" s="34"/>
      <c r="AH68" s="24"/>
      <c r="AI68" s="7"/>
      <c r="AT68" s="36"/>
      <c r="AU68" s="36"/>
      <c r="AV68" s="36"/>
      <c r="AW68" s="36"/>
      <c r="AX68" s="36"/>
      <c r="AY68" s="118"/>
      <c r="AZ68" s="119"/>
      <c r="BA68" s="36"/>
    </row>
    <row r="69" spans="1:53" ht="53.25" customHeight="1">
      <c r="A69" s="164" t="s">
        <v>151</v>
      </c>
      <c r="B69" s="164"/>
      <c r="C69" s="164"/>
      <c r="D69" s="164"/>
      <c r="E69" s="164"/>
      <c r="F69" s="164"/>
      <c r="G69" s="164"/>
      <c r="H69" s="80"/>
      <c r="I69" s="79"/>
      <c r="J69" s="79"/>
      <c r="K69" s="79"/>
      <c r="L69" s="79"/>
      <c r="M69" s="79"/>
      <c r="N69" s="79"/>
      <c r="O69" s="79"/>
      <c r="P69" s="79"/>
      <c r="Q69" s="79"/>
      <c r="R69" s="24"/>
      <c r="S69" s="24"/>
      <c r="T69" s="24"/>
      <c r="U69" s="7"/>
      <c r="V69" s="7"/>
      <c r="W69" s="7"/>
      <c r="X69" s="7"/>
      <c r="Y69" s="7"/>
      <c r="Z69" s="7"/>
      <c r="AA69" s="7"/>
      <c r="AB69" s="115"/>
      <c r="AC69" s="116"/>
      <c r="AD69" s="117"/>
      <c r="AE69" s="117"/>
      <c r="AF69" s="117"/>
      <c r="AG69" s="34"/>
      <c r="AH69" s="24"/>
      <c r="AI69" s="7"/>
      <c r="AT69" s="36"/>
      <c r="AU69" s="36"/>
      <c r="AV69" s="36"/>
      <c r="AW69" s="36"/>
      <c r="AX69" s="36"/>
      <c r="AY69" s="118"/>
      <c r="AZ69" s="119"/>
      <c r="BA69" s="36"/>
    </row>
    <row r="70" spans="1:53" ht="22.5" customHeight="1">
      <c r="A70" s="165" t="s">
        <v>185</v>
      </c>
      <c r="B70" s="165"/>
      <c r="C70" s="165"/>
      <c r="D70" s="165"/>
      <c r="E70" s="165"/>
      <c r="F70" s="165"/>
      <c r="G70" s="165"/>
      <c r="H70" s="80"/>
      <c r="I70" s="79"/>
      <c r="J70" s="79"/>
      <c r="K70" s="79"/>
      <c r="L70" s="79"/>
      <c r="M70" s="79"/>
      <c r="N70" s="79"/>
      <c r="O70" s="79"/>
      <c r="P70" s="79"/>
      <c r="Q70" s="79"/>
      <c r="R70" s="24"/>
      <c r="S70" s="24"/>
      <c r="T70" s="24"/>
      <c r="U70" s="7"/>
      <c r="V70" s="7"/>
      <c r="W70" s="7"/>
      <c r="X70" s="7"/>
      <c r="Y70" s="7"/>
      <c r="Z70" s="7"/>
      <c r="AA70" s="7"/>
      <c r="AB70" s="115"/>
      <c r="AC70" s="116"/>
      <c r="AD70" s="117"/>
      <c r="AE70" s="117"/>
      <c r="AF70" s="117"/>
      <c r="AG70" s="34"/>
      <c r="AH70" s="24"/>
      <c r="AI70" s="7"/>
      <c r="AT70" s="36"/>
      <c r="AU70" s="36"/>
      <c r="AV70" s="36"/>
      <c r="AW70" s="36"/>
      <c r="AX70" s="36"/>
      <c r="AY70" s="118"/>
      <c r="AZ70" s="119"/>
      <c r="BA70" s="36"/>
    </row>
    <row r="71" spans="1:53" ht="34.5" customHeight="1">
      <c r="A71" s="164" t="s">
        <v>148</v>
      </c>
      <c r="B71" s="164"/>
      <c r="C71" s="164"/>
      <c r="D71" s="164"/>
      <c r="E71" s="164"/>
      <c r="F71" s="164"/>
      <c r="G71" s="164"/>
      <c r="H71" s="80"/>
      <c r="I71" s="79"/>
      <c r="J71" s="79"/>
      <c r="K71" s="79"/>
      <c r="L71" s="79"/>
      <c r="M71" s="79"/>
      <c r="N71" s="79"/>
      <c r="O71" s="79"/>
      <c r="P71" s="79"/>
      <c r="Q71" s="79"/>
      <c r="R71" s="24"/>
      <c r="S71" s="24"/>
      <c r="T71" s="24"/>
      <c r="U71" s="7"/>
      <c r="V71" s="7"/>
      <c r="W71" s="7"/>
      <c r="X71" s="7"/>
      <c r="Y71" s="7"/>
      <c r="Z71" s="7"/>
      <c r="AA71" s="7"/>
      <c r="AB71" s="115"/>
      <c r="AC71" s="116"/>
      <c r="AD71" s="117"/>
      <c r="AE71" s="117"/>
      <c r="AF71" s="117"/>
      <c r="AG71" s="34"/>
      <c r="AH71" s="24"/>
      <c r="AI71" s="7"/>
      <c r="AT71" s="36"/>
      <c r="AU71" s="36"/>
      <c r="AV71" s="36"/>
      <c r="AW71" s="36"/>
      <c r="AX71" s="36"/>
      <c r="AY71" s="118"/>
      <c r="AZ71" s="119"/>
      <c r="BA71" s="36"/>
    </row>
    <row r="72" spans="1:53" ht="15.75">
      <c r="A72" s="162" t="s">
        <v>186</v>
      </c>
      <c r="B72" s="163"/>
      <c r="C72" s="163"/>
      <c r="D72" s="163"/>
      <c r="E72" s="163"/>
      <c r="F72" s="163"/>
      <c r="G72" s="163"/>
      <c r="H72" s="80"/>
      <c r="I72" s="79"/>
      <c r="J72" s="79"/>
      <c r="K72" s="79"/>
      <c r="L72" s="79"/>
      <c r="M72" s="79"/>
      <c r="N72" s="79"/>
      <c r="O72" s="79"/>
      <c r="P72" s="79"/>
      <c r="Q72" s="79"/>
      <c r="R72" s="24"/>
      <c r="S72" s="24"/>
      <c r="T72" s="24"/>
      <c r="U72" s="7"/>
      <c r="V72" s="7"/>
      <c r="W72" s="73"/>
      <c r="X72" s="73"/>
      <c r="Y72" s="73"/>
      <c r="Z72" s="7"/>
      <c r="AA72" s="7"/>
      <c r="AB72" s="115"/>
      <c r="AC72" s="116"/>
      <c r="AD72" s="117"/>
      <c r="AE72" s="117"/>
      <c r="AF72" s="117"/>
      <c r="AG72" s="34"/>
      <c r="AH72" s="24"/>
      <c r="AI72" s="7"/>
      <c r="AT72" s="36"/>
      <c r="AU72" s="36"/>
      <c r="AV72" s="36"/>
      <c r="AW72" s="36"/>
      <c r="AX72" s="36"/>
      <c r="AY72" s="118"/>
      <c r="AZ72" s="119"/>
      <c r="BA72" s="36"/>
    </row>
    <row r="73" spans="1:53" ht="36.75" customHeight="1">
      <c r="A73" s="164" t="s">
        <v>133</v>
      </c>
      <c r="B73" s="164"/>
      <c r="C73" s="164"/>
      <c r="D73" s="164"/>
      <c r="E73" s="164"/>
      <c r="F73" s="164"/>
      <c r="G73" s="164"/>
      <c r="H73" s="80"/>
      <c r="I73" s="79"/>
      <c r="J73" s="79"/>
      <c r="K73" s="79"/>
      <c r="L73" s="79"/>
      <c r="M73" s="79"/>
      <c r="N73" s="79"/>
      <c r="O73" s="79"/>
      <c r="P73" s="79"/>
      <c r="Q73" s="79"/>
      <c r="R73" s="24"/>
      <c r="S73" s="24"/>
      <c r="T73" s="24"/>
      <c r="U73" s="7"/>
      <c r="V73" s="7"/>
      <c r="W73" s="7"/>
      <c r="X73" s="7"/>
      <c r="Y73" s="7"/>
      <c r="Z73" s="7"/>
      <c r="AA73" s="7"/>
      <c r="AB73" s="115"/>
      <c r="AC73" s="116"/>
      <c r="AD73" s="117"/>
      <c r="AE73" s="117"/>
      <c r="AF73" s="117"/>
      <c r="AG73" s="34"/>
      <c r="AH73" s="24"/>
      <c r="AI73" s="7"/>
      <c r="AT73" s="36"/>
      <c r="AU73" s="36"/>
      <c r="AV73" s="36"/>
      <c r="AW73" s="36"/>
      <c r="AX73" s="36"/>
      <c r="AY73" s="118"/>
      <c r="AZ73" s="119"/>
      <c r="BA73" s="36"/>
    </row>
    <row r="74" spans="1:53" ht="15.75">
      <c r="A74" s="162" t="s">
        <v>187</v>
      </c>
      <c r="B74" s="163"/>
      <c r="C74" s="163"/>
      <c r="D74" s="163"/>
      <c r="E74" s="163"/>
      <c r="F74" s="163"/>
      <c r="G74" s="163"/>
      <c r="H74" s="80"/>
      <c r="I74" s="79"/>
      <c r="J74" s="79"/>
      <c r="K74" s="79"/>
      <c r="L74" s="79"/>
      <c r="M74" s="79"/>
      <c r="N74" s="79"/>
      <c r="O74" s="79"/>
      <c r="P74" s="79"/>
      <c r="Q74" s="79"/>
      <c r="R74" s="24"/>
      <c r="S74" s="24"/>
      <c r="T74" s="24"/>
      <c r="U74" s="7"/>
      <c r="V74" s="7"/>
      <c r="W74" s="73"/>
      <c r="X74" s="73"/>
      <c r="Y74" s="73"/>
      <c r="Z74" s="7"/>
      <c r="AA74" s="7"/>
      <c r="AB74" s="115"/>
      <c r="AC74" s="116"/>
      <c r="AD74" s="117"/>
      <c r="AE74" s="117"/>
      <c r="AF74" s="117"/>
      <c r="AG74" s="34"/>
      <c r="AH74" s="24"/>
      <c r="AI74" s="7"/>
      <c r="AT74" s="36"/>
      <c r="AU74" s="36"/>
      <c r="AV74" s="36"/>
      <c r="AW74" s="36"/>
      <c r="AX74" s="36"/>
      <c r="AY74" s="118"/>
      <c r="AZ74" s="119"/>
      <c r="BA74" s="36"/>
    </row>
    <row r="75" spans="1:53" ht="36.75" customHeight="1">
      <c r="A75" s="164" t="s">
        <v>154</v>
      </c>
      <c r="B75" s="164"/>
      <c r="C75" s="164"/>
      <c r="D75" s="164"/>
      <c r="E75" s="164"/>
      <c r="F75" s="164"/>
      <c r="G75" s="164"/>
      <c r="H75" s="80"/>
      <c r="I75" s="79"/>
      <c r="J75" s="79"/>
      <c r="K75" s="79"/>
      <c r="L75" s="79"/>
      <c r="M75" s="79"/>
      <c r="N75" s="79"/>
      <c r="O75" s="79"/>
      <c r="P75" s="79"/>
      <c r="Q75" s="79"/>
      <c r="R75" s="24"/>
      <c r="S75" s="24"/>
      <c r="T75" s="24"/>
      <c r="U75" s="7"/>
      <c r="V75" s="7"/>
      <c r="W75" s="7"/>
      <c r="X75" s="7"/>
      <c r="Y75" s="7"/>
      <c r="Z75" s="7"/>
      <c r="AA75" s="7"/>
      <c r="AB75" s="115"/>
      <c r="AC75" s="116"/>
      <c r="AD75" s="117"/>
      <c r="AE75" s="117"/>
      <c r="AF75" s="117"/>
      <c r="AG75" s="34"/>
      <c r="AH75" s="24"/>
      <c r="AI75" s="7"/>
      <c r="AT75" s="36"/>
      <c r="AU75" s="36"/>
      <c r="AV75" s="36"/>
      <c r="AW75" s="36"/>
      <c r="AX75" s="36"/>
      <c r="AY75" s="118"/>
      <c r="AZ75" s="119"/>
      <c r="BA75" s="36"/>
    </row>
    <row r="76" spans="1:53" s="1" customFormat="1" ht="15.75">
      <c r="A76" s="159" t="s">
        <v>188</v>
      </c>
      <c r="B76" s="159"/>
      <c r="C76" s="159"/>
      <c r="D76" s="159"/>
      <c r="E76" s="159"/>
      <c r="F76" s="159"/>
      <c r="G76" s="159"/>
      <c r="H76" s="80"/>
      <c r="I76" s="79"/>
      <c r="J76" s="79"/>
      <c r="K76" s="79"/>
      <c r="L76" s="79"/>
      <c r="M76" s="79"/>
      <c r="N76" s="79"/>
      <c r="O76" s="79"/>
      <c r="P76" s="79"/>
      <c r="Q76" s="79"/>
      <c r="R76" s="24"/>
      <c r="S76" s="24"/>
      <c r="T76" s="24"/>
      <c r="U76" s="52"/>
      <c r="V76" s="52"/>
      <c r="W76" s="52"/>
      <c r="X76" s="52"/>
      <c r="Y76" s="52"/>
      <c r="AB76" s="53"/>
      <c r="AC76" s="54"/>
      <c r="AD76" s="55"/>
      <c r="AE76" s="55"/>
      <c r="AF76" s="55"/>
      <c r="AG76" s="56"/>
      <c r="AH76" s="3"/>
      <c r="AT76" s="35"/>
      <c r="AU76" s="35"/>
      <c r="AV76" s="35"/>
      <c r="AW76" s="35"/>
      <c r="AX76" s="35"/>
      <c r="AY76" s="57"/>
      <c r="AZ76" s="58"/>
      <c r="BA76" s="35"/>
    </row>
    <row r="77" spans="1:53" s="1" customFormat="1" ht="21.75" customHeight="1">
      <c r="A77" s="160" t="s">
        <v>93</v>
      </c>
      <c r="B77" s="160"/>
      <c r="C77" s="160"/>
      <c r="D77" s="160"/>
      <c r="E77" s="160"/>
      <c r="F77" s="160"/>
      <c r="G77" s="160"/>
      <c r="H77" s="80"/>
      <c r="I77" s="79"/>
      <c r="J77" s="79"/>
      <c r="K77" s="79"/>
      <c r="L77" s="79"/>
      <c r="M77" s="79"/>
      <c r="N77" s="79"/>
      <c r="O77" s="79"/>
      <c r="P77" s="79"/>
      <c r="Q77" s="79"/>
      <c r="R77" s="24"/>
      <c r="S77" s="24"/>
      <c r="T77" s="24"/>
      <c r="U77" s="52"/>
      <c r="V77" s="52"/>
      <c r="W77" s="52"/>
      <c r="X77" s="52"/>
      <c r="Y77" s="52"/>
      <c r="AB77" s="53"/>
      <c r="AC77" s="54"/>
      <c r="AD77" s="55"/>
      <c r="AE77" s="55"/>
      <c r="AF77" s="55"/>
      <c r="AG77" s="56"/>
      <c r="AH77" s="3"/>
      <c r="AT77" s="35"/>
      <c r="AU77" s="35"/>
      <c r="AV77" s="35"/>
      <c r="AW77" s="35"/>
      <c r="AX77" s="35"/>
      <c r="AY77" s="57"/>
      <c r="AZ77" s="58"/>
      <c r="BA77" s="35"/>
    </row>
    <row r="78" spans="3:53" s="1" customFormat="1" ht="15.75">
      <c r="C78" s="56"/>
      <c r="D78" s="56"/>
      <c r="E78" s="56"/>
      <c r="F78" s="34"/>
      <c r="H78" s="80"/>
      <c r="I78" s="79"/>
      <c r="J78" s="79"/>
      <c r="K78" s="79"/>
      <c r="L78" s="79"/>
      <c r="M78" s="79"/>
      <c r="N78" s="79"/>
      <c r="O78" s="79"/>
      <c r="P78" s="79"/>
      <c r="Q78" s="79"/>
      <c r="R78" s="24"/>
      <c r="S78" s="24"/>
      <c r="T78" s="24"/>
      <c r="AB78" s="53"/>
      <c r="AC78" s="54"/>
      <c r="AD78" s="55"/>
      <c r="AE78" s="55"/>
      <c r="AF78" s="55"/>
      <c r="AG78" s="56"/>
      <c r="AH78" s="3"/>
      <c r="AT78" s="35"/>
      <c r="AU78" s="35"/>
      <c r="AV78" s="35"/>
      <c r="AW78" s="35"/>
      <c r="AX78" s="35"/>
      <c r="AY78" s="57"/>
      <c r="AZ78" s="58"/>
      <c r="BA78" s="35"/>
    </row>
    <row r="79" spans="3:53" s="1" customFormat="1" ht="15.75">
      <c r="C79" s="56"/>
      <c r="D79" s="56"/>
      <c r="E79" s="56"/>
      <c r="F79" s="34"/>
      <c r="H79" s="80"/>
      <c r="I79" s="79"/>
      <c r="J79" s="79"/>
      <c r="K79" s="79"/>
      <c r="L79" s="79"/>
      <c r="M79" s="79"/>
      <c r="N79" s="79"/>
      <c r="O79" s="79"/>
      <c r="P79" s="79"/>
      <c r="Q79" s="79"/>
      <c r="R79" s="24"/>
      <c r="S79" s="24"/>
      <c r="T79" s="24"/>
      <c r="AB79" s="53"/>
      <c r="AC79" s="54"/>
      <c r="AD79" s="55"/>
      <c r="AE79" s="55"/>
      <c r="AF79" s="55"/>
      <c r="AG79" s="56"/>
      <c r="AH79" s="3"/>
      <c r="AT79" s="35"/>
      <c r="AU79" s="35"/>
      <c r="AV79" s="35"/>
      <c r="AW79" s="35"/>
      <c r="AX79" s="35"/>
      <c r="AY79" s="57"/>
      <c r="AZ79" s="58"/>
      <c r="BA79" s="35"/>
    </row>
    <row r="80" spans="3:53" s="1" customFormat="1" ht="15.75">
      <c r="C80" s="56"/>
      <c r="D80" s="56"/>
      <c r="E80" s="56"/>
      <c r="F80" s="34"/>
      <c r="H80" s="80"/>
      <c r="I80" s="79"/>
      <c r="J80" s="79"/>
      <c r="K80" s="79"/>
      <c r="L80" s="79"/>
      <c r="M80" s="79"/>
      <c r="N80" s="79"/>
      <c r="O80" s="79"/>
      <c r="P80" s="79"/>
      <c r="Q80" s="79"/>
      <c r="R80" s="3"/>
      <c r="S80" s="3"/>
      <c r="T80" s="24"/>
      <c r="AB80" s="53"/>
      <c r="AC80" s="54"/>
      <c r="AD80" s="55"/>
      <c r="AE80" s="55"/>
      <c r="AF80" s="55"/>
      <c r="AG80" s="56"/>
      <c r="AH80" s="3"/>
      <c r="AT80" s="35"/>
      <c r="AU80" s="35"/>
      <c r="AV80" s="35"/>
      <c r="AW80" s="35"/>
      <c r="AX80" s="35"/>
      <c r="AY80" s="57"/>
      <c r="AZ80" s="58"/>
      <c r="BA80" s="35"/>
    </row>
    <row r="81" spans="3:53" s="1" customFormat="1" ht="47.25">
      <c r="C81" s="56"/>
      <c r="D81" s="56"/>
      <c r="E81" s="53" t="s">
        <v>172</v>
      </c>
      <c r="F81" s="34"/>
      <c r="H81" s="80" t="s">
        <v>173</v>
      </c>
      <c r="I81" s="79"/>
      <c r="J81" s="79"/>
      <c r="K81" s="79"/>
      <c r="L81" s="79"/>
      <c r="M81" s="79"/>
      <c r="N81" s="79"/>
      <c r="O81" s="79"/>
      <c r="P81" s="79"/>
      <c r="Q81" s="79"/>
      <c r="R81" s="24"/>
      <c r="S81" s="24"/>
      <c r="T81" s="24"/>
      <c r="U81" s="3"/>
      <c r="AB81" s="53"/>
      <c r="AC81" s="54"/>
      <c r="AD81" s="55"/>
      <c r="AE81" s="55"/>
      <c r="AF81" s="55"/>
      <c r="AG81" s="56"/>
      <c r="AH81" s="3"/>
      <c r="AT81" s="35"/>
      <c r="AU81" s="35"/>
      <c r="AV81" s="35"/>
      <c r="AW81" s="35"/>
      <c r="AX81" s="35"/>
      <c r="AY81" s="57"/>
      <c r="AZ81" s="58"/>
      <c r="BA81" s="35"/>
    </row>
    <row r="82" spans="3:53" s="1" customFormat="1" ht="15.75">
      <c r="C82" s="56"/>
      <c r="D82" s="56"/>
      <c r="E82" s="56"/>
      <c r="F82" s="34"/>
      <c r="H82" s="79"/>
      <c r="I82" s="79"/>
      <c r="J82" s="79"/>
      <c r="K82" s="79"/>
      <c r="L82" s="79"/>
      <c r="M82" s="79"/>
      <c r="N82" s="79"/>
      <c r="O82" s="79"/>
      <c r="P82" s="79"/>
      <c r="Q82" s="79"/>
      <c r="T82" s="24"/>
      <c r="U82" s="3"/>
      <c r="AB82" s="53"/>
      <c r="AC82" s="54"/>
      <c r="AD82" s="55"/>
      <c r="AE82" s="55"/>
      <c r="AF82" s="55"/>
      <c r="AG82" s="56"/>
      <c r="AH82" s="3"/>
      <c r="AT82" s="35"/>
      <c r="AU82" s="35"/>
      <c r="AV82" s="35"/>
      <c r="AW82" s="35"/>
      <c r="AX82" s="35"/>
      <c r="AY82" s="57"/>
      <c r="AZ82" s="58"/>
      <c r="BA82" s="35"/>
    </row>
    <row r="83" spans="3:53" s="1" customFormat="1" ht="15.75">
      <c r="C83" s="56"/>
      <c r="D83" s="56"/>
      <c r="E83" s="56"/>
      <c r="F83" s="34"/>
      <c r="H83" s="79"/>
      <c r="I83" s="79"/>
      <c r="J83" s="79"/>
      <c r="K83" s="79"/>
      <c r="L83" s="79"/>
      <c r="M83" s="79"/>
      <c r="N83" s="79"/>
      <c r="O83" s="79"/>
      <c r="P83" s="79"/>
      <c r="Q83" s="79"/>
      <c r="T83" s="24"/>
      <c r="U83" s="3"/>
      <c r="AB83" s="53"/>
      <c r="AC83" s="54"/>
      <c r="AD83" s="55"/>
      <c r="AE83" s="55"/>
      <c r="AF83" s="55"/>
      <c r="AG83" s="56"/>
      <c r="AH83" s="3"/>
      <c r="AT83" s="35"/>
      <c r="AU83" s="35"/>
      <c r="AV83" s="35"/>
      <c r="AW83" s="35"/>
      <c r="AX83" s="35"/>
      <c r="AY83" s="57"/>
      <c r="AZ83" s="58"/>
      <c r="BA83" s="35"/>
    </row>
    <row r="87" spans="6:17" ht="15.75">
      <c r="F87" s="72"/>
      <c r="G87" s="27"/>
      <c r="H87" s="83"/>
      <c r="I87" s="89"/>
      <c r="J87" s="89"/>
      <c r="K87" s="89"/>
      <c r="L87" s="89"/>
      <c r="M87" s="89"/>
      <c r="N87" s="89"/>
      <c r="O87" s="89"/>
      <c r="P87" s="89"/>
      <c r="Q87" s="89"/>
    </row>
    <row r="88" spans="6:17" ht="15.75">
      <c r="F88" s="24"/>
      <c r="G88" s="28"/>
      <c r="H88" s="80"/>
      <c r="I88" s="90"/>
      <c r="J88" s="90"/>
      <c r="K88" s="90"/>
      <c r="L88" s="90"/>
      <c r="M88" s="90"/>
      <c r="N88" s="90"/>
      <c r="O88" s="90"/>
      <c r="P88" s="90"/>
      <c r="Q88" s="90"/>
    </row>
    <row r="94" ht="15.75">
      <c r="F94" s="73"/>
    </row>
  </sheetData>
  <sheetProtection/>
  <autoFilter ref="A11:AS45"/>
  <mergeCells count="52">
    <mergeCell ref="A61:G61"/>
    <mergeCell ref="A57:G57"/>
    <mergeCell ref="A52:G52"/>
    <mergeCell ref="A10:A11"/>
    <mergeCell ref="B10:B11"/>
    <mergeCell ref="C10:C11"/>
    <mergeCell ref="D10:D11"/>
    <mergeCell ref="A56:G56"/>
    <mergeCell ref="N10:Q10"/>
    <mergeCell ref="J61:M61"/>
    <mergeCell ref="A62:G62"/>
    <mergeCell ref="A63:G63"/>
    <mergeCell ref="A54:G54"/>
    <mergeCell ref="A55:G55"/>
    <mergeCell ref="A58:G58"/>
    <mergeCell ref="A59:G59"/>
    <mergeCell ref="A60:G60"/>
    <mergeCell ref="A77:G77"/>
    <mergeCell ref="A51:G51"/>
    <mergeCell ref="A64:G64"/>
    <mergeCell ref="A72:G72"/>
    <mergeCell ref="A73:G73"/>
    <mergeCell ref="A71:G71"/>
    <mergeCell ref="A65:G65"/>
    <mergeCell ref="A74:G74"/>
    <mergeCell ref="A75:G75"/>
    <mergeCell ref="A66:G66"/>
    <mergeCell ref="A4:D4"/>
    <mergeCell ref="A5:D5"/>
    <mergeCell ref="A6:D6"/>
    <mergeCell ref="A7:D7"/>
    <mergeCell ref="A8:D8"/>
    <mergeCell ref="A76:G76"/>
    <mergeCell ref="A67:G67"/>
    <mergeCell ref="A68:G68"/>
    <mergeCell ref="A69:G69"/>
    <mergeCell ref="A70:G70"/>
    <mergeCell ref="U10:U11"/>
    <mergeCell ref="V10:V11"/>
    <mergeCell ref="R10:R11"/>
    <mergeCell ref="S10:S11"/>
    <mergeCell ref="AN10:AR10"/>
    <mergeCell ref="AS10:AS11"/>
    <mergeCell ref="AI10:AI11"/>
    <mergeCell ref="AJ10:AM10"/>
    <mergeCell ref="Z10:AE10"/>
    <mergeCell ref="E10:E11"/>
    <mergeCell ref="B47:G47"/>
    <mergeCell ref="A45:E45"/>
    <mergeCell ref="A12:E12"/>
    <mergeCell ref="A13:E13"/>
    <mergeCell ref="T10:T11"/>
  </mergeCells>
  <printOptions/>
  <pageMargins left="0.2362204724409449" right="0.2362204724409449" top="0.7480314960629921" bottom="0.7480314960629921" header="0.31496062992125984" footer="0.31496062992125984"/>
  <pageSetup fitToHeight="1000" fitToWidth="1" horizontalDpi="600" verticalDpi="600" orientation="landscape" paperSize="9" scale="28" r:id="rId3"/>
  <rowBreaks count="1" manualBreakCount="1">
    <brk id="44" max="255" man="1"/>
  </rowBreaks>
  <colBreaks count="1" manualBreakCount="1">
    <brk id="1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4">
      <selection activeCell="O5" sqref="O5"/>
    </sheetView>
  </sheetViews>
  <sheetFormatPr defaultColWidth="9.140625" defaultRowHeight="15"/>
  <cols>
    <col min="1" max="11" width="9.140625" style="135" customWidth="1"/>
    <col min="12" max="12" width="19.57421875" style="134" customWidth="1"/>
  </cols>
  <sheetData>
    <row r="1" spans="1:12" ht="57.75" customHeight="1">
      <c r="A1" s="131" t="s">
        <v>113</v>
      </c>
      <c r="B1" s="174" t="s">
        <v>207</v>
      </c>
      <c r="C1" s="175"/>
      <c r="D1" s="175"/>
      <c r="E1" s="175"/>
      <c r="F1" s="175"/>
      <c r="G1" s="175"/>
      <c r="H1" s="175"/>
      <c r="I1" s="175"/>
      <c r="J1" s="175"/>
      <c r="K1" s="175"/>
      <c r="L1" s="176"/>
    </row>
    <row r="2" spans="1:12" s="137" customFormat="1" ht="15">
      <c r="A2" s="138" t="s">
        <v>206</v>
      </c>
      <c r="B2" s="173" t="s">
        <v>204</v>
      </c>
      <c r="C2" s="173"/>
      <c r="D2" s="173"/>
      <c r="E2" s="173"/>
      <c r="F2" s="173"/>
      <c r="G2" s="173"/>
      <c r="H2" s="173"/>
      <c r="I2" s="173"/>
      <c r="J2" s="173"/>
      <c r="K2" s="173"/>
      <c r="L2" s="136" t="s">
        <v>205</v>
      </c>
    </row>
    <row r="3" spans="1:12" ht="29.25" customHeight="1">
      <c r="A3" s="130">
        <v>1</v>
      </c>
      <c r="B3" s="178" t="s">
        <v>198</v>
      </c>
      <c r="C3" s="178"/>
      <c r="D3" s="178"/>
      <c r="E3" s="178"/>
      <c r="F3" s="178"/>
      <c r="G3" s="178"/>
      <c r="H3" s="178"/>
      <c r="I3" s="178"/>
      <c r="J3" s="178"/>
      <c r="K3" s="178"/>
      <c r="L3" s="132">
        <v>17962877.69</v>
      </c>
    </row>
    <row r="4" spans="1:12" ht="81" customHeight="1">
      <c r="A4" s="130">
        <v>2</v>
      </c>
      <c r="B4" s="178" t="s">
        <v>201</v>
      </c>
      <c r="C4" s="178"/>
      <c r="D4" s="178"/>
      <c r="E4" s="178"/>
      <c r="F4" s="178"/>
      <c r="G4" s="178"/>
      <c r="H4" s="178"/>
      <c r="I4" s="178"/>
      <c r="J4" s="178"/>
      <c r="K4" s="178"/>
      <c r="L4" s="132">
        <v>983184.88</v>
      </c>
    </row>
    <row r="5" spans="1:12" ht="54" customHeight="1">
      <c r="A5" s="130">
        <v>3</v>
      </c>
      <c r="B5" s="179" t="s">
        <v>200</v>
      </c>
      <c r="C5" s="179"/>
      <c r="D5" s="179"/>
      <c r="E5" s="179"/>
      <c r="F5" s="179"/>
      <c r="G5" s="179"/>
      <c r="H5" s="179"/>
      <c r="I5" s="179"/>
      <c r="J5" s="179"/>
      <c r="K5" s="179"/>
      <c r="L5" s="132">
        <v>2731560.78</v>
      </c>
    </row>
    <row r="6" spans="1:12" ht="42.75" customHeight="1">
      <c r="A6" s="130">
        <v>4</v>
      </c>
      <c r="B6" s="178" t="s">
        <v>203</v>
      </c>
      <c r="C6" s="178"/>
      <c r="D6" s="178"/>
      <c r="E6" s="178"/>
      <c r="F6" s="178"/>
      <c r="G6" s="178"/>
      <c r="H6" s="178"/>
      <c r="I6" s="178"/>
      <c r="J6" s="178"/>
      <c r="K6" s="178"/>
      <c r="L6" s="132">
        <v>2194415.55</v>
      </c>
    </row>
    <row r="7" spans="1:12" ht="49.5" customHeight="1">
      <c r="A7" s="130">
        <v>5</v>
      </c>
      <c r="B7" s="172" t="s">
        <v>122</v>
      </c>
      <c r="C7" s="172"/>
      <c r="D7" s="172"/>
      <c r="E7" s="172"/>
      <c r="F7" s="172"/>
      <c r="G7" s="172"/>
      <c r="H7" s="172"/>
      <c r="I7" s="172"/>
      <c r="J7" s="172"/>
      <c r="K7" s="172"/>
      <c r="L7" s="132">
        <v>629.13</v>
      </c>
    </row>
    <row r="8" spans="1:12" ht="42.75" customHeight="1">
      <c r="A8" s="130">
        <v>6</v>
      </c>
      <c r="B8" s="172" t="s">
        <v>121</v>
      </c>
      <c r="C8" s="172"/>
      <c r="D8" s="172"/>
      <c r="E8" s="172"/>
      <c r="F8" s="172"/>
      <c r="G8" s="172"/>
      <c r="H8" s="172"/>
      <c r="I8" s="172"/>
      <c r="J8" s="172"/>
      <c r="K8" s="172"/>
      <c r="L8" s="132">
        <v>2780.93</v>
      </c>
    </row>
    <row r="9" spans="1:12" ht="29.25" customHeight="1">
      <c r="A9" s="130">
        <v>7</v>
      </c>
      <c r="B9" s="172" t="s">
        <v>123</v>
      </c>
      <c r="C9" s="172"/>
      <c r="D9" s="172"/>
      <c r="E9" s="172"/>
      <c r="F9" s="172"/>
      <c r="G9" s="172"/>
      <c r="H9" s="172"/>
      <c r="I9" s="172"/>
      <c r="J9" s="172"/>
      <c r="K9" s="172"/>
      <c r="L9" s="132">
        <v>261.83</v>
      </c>
    </row>
    <row r="10" spans="1:12" ht="45.75" customHeight="1">
      <c r="A10" s="130">
        <v>8</v>
      </c>
      <c r="B10" s="172" t="s">
        <v>124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32">
        <v>555.99</v>
      </c>
    </row>
    <row r="11" spans="1:12" ht="29.25" customHeight="1">
      <c r="A11" s="130">
        <v>9</v>
      </c>
      <c r="B11" s="172" t="s">
        <v>125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32">
        <v>191.21</v>
      </c>
    </row>
    <row r="12" spans="1:12" ht="31.5" customHeight="1">
      <c r="A12" s="130">
        <v>10</v>
      </c>
      <c r="B12" s="172" t="s">
        <v>165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32">
        <v>376.31</v>
      </c>
    </row>
    <row r="13" spans="1:12" ht="33" customHeight="1">
      <c r="A13" s="130">
        <v>11</v>
      </c>
      <c r="B13" s="172" t="s">
        <v>199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32">
        <v>317.47</v>
      </c>
    </row>
    <row r="14" spans="1:12" ht="29.25" customHeight="1">
      <c r="A14" s="130">
        <v>12</v>
      </c>
      <c r="B14" s="172" t="s">
        <v>126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32">
        <v>303.44</v>
      </c>
    </row>
    <row r="15" spans="1:12" ht="44.25" customHeight="1">
      <c r="A15" s="130">
        <v>13</v>
      </c>
      <c r="B15" s="172" t="s">
        <v>202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32">
        <v>578.5</v>
      </c>
    </row>
    <row r="16" spans="1:12" ht="15">
      <c r="A16" s="177" t="s">
        <v>15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33">
        <f>SUM(L3:L15)</f>
        <v>23878033.709999997</v>
      </c>
    </row>
  </sheetData>
  <sheetProtection/>
  <mergeCells count="16">
    <mergeCell ref="B7:K7"/>
    <mergeCell ref="B8:K8"/>
    <mergeCell ref="B3:K3"/>
    <mergeCell ref="B5:K5"/>
    <mergeCell ref="B4:K4"/>
    <mergeCell ref="B6:K6"/>
    <mergeCell ref="B12:K12"/>
    <mergeCell ref="B2:K2"/>
    <mergeCell ref="B1:L1"/>
    <mergeCell ref="B13:K13"/>
    <mergeCell ref="A16:K16"/>
    <mergeCell ref="B14:K14"/>
    <mergeCell ref="B15:K15"/>
    <mergeCell ref="B9:K9"/>
    <mergeCell ref="B10:K10"/>
    <mergeCell ref="B11:K11"/>
  </mergeCells>
  <printOptions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zoomScalePageLayoutView="0" workbookViewId="0" topLeftCell="A1">
      <selection activeCell="A1" sqref="A1:K18"/>
    </sheetView>
  </sheetViews>
  <sheetFormatPr defaultColWidth="9.140625" defaultRowHeight="15"/>
  <sheetData>
    <row r="2" ht="15.75">
      <c r="K2" s="48" t="s">
        <v>108</v>
      </c>
    </row>
    <row r="3" ht="15.75">
      <c r="K3" s="48" t="s">
        <v>109</v>
      </c>
    </row>
    <row r="4" ht="15.75">
      <c r="K4" s="48" t="s">
        <v>110</v>
      </c>
    </row>
    <row r="5" spans="1:11" ht="31.5" customHeight="1">
      <c r="A5" s="181" t="s">
        <v>111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1" ht="16.5">
      <c r="A6" s="182" t="s">
        <v>112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</row>
    <row r="7" spans="1:11" ht="16.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24.75" customHeight="1">
      <c r="A8" s="50" t="s">
        <v>164</v>
      </c>
      <c r="B8" s="183" t="s">
        <v>183</v>
      </c>
      <c r="C8" s="183"/>
      <c r="D8" s="183"/>
      <c r="E8" s="183"/>
      <c r="F8" s="183"/>
      <c r="G8" s="183"/>
      <c r="H8" s="183"/>
      <c r="I8" s="183"/>
      <c r="J8" s="183"/>
      <c r="K8" s="183"/>
    </row>
    <row r="9" spans="1:11" ht="42.75" customHeight="1">
      <c r="A9" s="51">
        <v>1</v>
      </c>
      <c r="B9" s="184" t="s">
        <v>116</v>
      </c>
      <c r="C9" s="184"/>
      <c r="D9" s="184"/>
      <c r="E9" s="184"/>
      <c r="F9" s="184"/>
      <c r="G9" s="184"/>
      <c r="H9" s="184"/>
      <c r="I9" s="184"/>
      <c r="J9" s="184"/>
      <c r="K9" s="184"/>
    </row>
    <row r="10" spans="1:11" ht="30.75" customHeight="1">
      <c r="A10" s="51">
        <v>2</v>
      </c>
      <c r="B10" s="180" t="s">
        <v>117</v>
      </c>
      <c r="C10" s="180"/>
      <c r="D10" s="180"/>
      <c r="E10" s="180"/>
      <c r="F10" s="180"/>
      <c r="G10" s="180"/>
      <c r="H10" s="180"/>
      <c r="I10" s="180"/>
      <c r="J10" s="180"/>
      <c r="K10" s="180"/>
    </row>
    <row r="11" spans="1:11" ht="29.25" customHeight="1">
      <c r="A11" s="51">
        <v>3</v>
      </c>
      <c r="B11" s="180" t="s">
        <v>118</v>
      </c>
      <c r="C11" s="180"/>
      <c r="D11" s="180"/>
      <c r="E11" s="180"/>
      <c r="F11" s="180"/>
      <c r="G11" s="180"/>
      <c r="H11" s="180"/>
      <c r="I11" s="180"/>
      <c r="J11" s="180"/>
      <c r="K11" s="180"/>
    </row>
    <row r="12" spans="1:11" ht="26.25" customHeight="1">
      <c r="A12" s="51">
        <v>4</v>
      </c>
      <c r="B12" s="180" t="s">
        <v>119</v>
      </c>
      <c r="C12" s="180"/>
      <c r="D12" s="180"/>
      <c r="E12" s="180"/>
      <c r="F12" s="180"/>
      <c r="G12" s="180"/>
      <c r="H12" s="180"/>
      <c r="I12" s="180"/>
      <c r="J12" s="180"/>
      <c r="K12" s="180"/>
    </row>
    <row r="13" spans="1:11" ht="27.75" customHeight="1">
      <c r="A13" s="51">
        <v>5</v>
      </c>
      <c r="B13" s="180" t="s">
        <v>166</v>
      </c>
      <c r="C13" s="180"/>
      <c r="D13" s="180"/>
      <c r="E13" s="180"/>
      <c r="F13" s="180"/>
      <c r="G13" s="180"/>
      <c r="H13" s="180"/>
      <c r="I13" s="180"/>
      <c r="J13" s="180"/>
      <c r="K13" s="180"/>
    </row>
    <row r="14" spans="1:11" ht="31.5" customHeight="1">
      <c r="A14" s="51">
        <v>6</v>
      </c>
      <c r="B14" s="180" t="s">
        <v>120</v>
      </c>
      <c r="C14" s="180"/>
      <c r="D14" s="180"/>
      <c r="E14" s="180"/>
      <c r="F14" s="180"/>
      <c r="G14" s="180"/>
      <c r="H14" s="180"/>
      <c r="I14" s="180"/>
      <c r="J14" s="180"/>
      <c r="K14" s="180"/>
    </row>
  </sheetData>
  <sheetProtection/>
  <mergeCells count="9">
    <mergeCell ref="B14:K14"/>
    <mergeCell ref="B10:K10"/>
    <mergeCell ref="A5:K5"/>
    <mergeCell ref="A6:K6"/>
    <mergeCell ref="B8:K8"/>
    <mergeCell ref="B9:K9"/>
    <mergeCell ref="B11:K11"/>
    <mergeCell ref="B12:K12"/>
    <mergeCell ref="B13:K13"/>
  </mergeCells>
  <printOptions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 Вероника Александровна</dc:creator>
  <cp:keywords/>
  <dc:description/>
  <cp:lastModifiedBy>Ефимова Ирина Николаевна</cp:lastModifiedBy>
  <cp:lastPrinted>2021-12-15T13:52:39Z</cp:lastPrinted>
  <dcterms:created xsi:type="dcterms:W3CDTF">2020-07-13T09:46:50Z</dcterms:created>
  <dcterms:modified xsi:type="dcterms:W3CDTF">2022-06-09T06:06:10Z</dcterms:modified>
  <cp:category/>
  <cp:version/>
  <cp:contentType/>
  <cp:contentStatus/>
</cp:coreProperties>
</file>