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рапина\БАНКИ\Смолевич\На КОВ\!Права требования\!Новые торги\!!Лот 13 ФЛ\3 ФЛ\Ответы на запросы\"/>
    </mc:Choice>
  </mc:AlternateContent>
  <bookViews>
    <workbookView xWindow="0" yWindow="0" windowWidth="19170" windowHeight="3540" tabRatio="571" activeTab="1"/>
  </bookViews>
  <sheets>
    <sheet name="Предложение" sheetId="11" r:id="rId1"/>
    <sheet name="3 ФЛ" sheetId="18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1" l="1"/>
  <c r="G3" i="11" l="1"/>
  <c r="D5" i="11"/>
  <c r="G5" i="11" s="1"/>
  <c r="H5" i="11" s="1"/>
  <c r="I5" i="11" s="1"/>
  <c r="D4" i="11"/>
  <c r="G4" i="11" s="1"/>
  <c r="H4" i="11" s="1"/>
  <c r="I4" i="11" s="1"/>
  <c r="D3" i="11"/>
  <c r="D6" i="11" l="1"/>
  <c r="J4" i="11"/>
  <c r="J5" i="11"/>
  <c r="H3" i="11"/>
  <c r="H6" i="11" s="1"/>
  <c r="G6" i="11"/>
  <c r="F6" i="11"/>
  <c r="N8" i="18" l="1"/>
  <c r="M8" i="18"/>
  <c r="L8" i="18"/>
  <c r="K8" i="18"/>
  <c r="H8" i="18"/>
  <c r="G8" i="18"/>
  <c r="I3" i="11" l="1"/>
  <c r="J3" i="11" l="1"/>
  <c r="I6" i="11"/>
  <c r="J6" i="11" l="1"/>
</calcChain>
</file>

<file path=xl/sharedStrings.xml><?xml version="1.0" encoding="utf-8"?>
<sst xmlns="http://schemas.openxmlformats.org/spreadsheetml/2006/main" count="70" uniqueCount="52">
  <si>
    <t>№ лота</t>
  </si>
  <si>
    <t>Наименование лота</t>
  </si>
  <si>
    <t>Размер задолженности, установленный судом</t>
  </si>
  <si>
    <t>на первых торгах</t>
  </si>
  <si>
    <t>на повторных торгах</t>
  </si>
  <si>
    <t>на первом периоде торгов ППП</t>
  </si>
  <si>
    <t>на последнем периоде торгов ППП</t>
  </si>
  <si>
    <t>% на 1 периоде ППП</t>
  </si>
  <si>
    <t>% на посл. периоде ППП</t>
  </si>
  <si>
    <t>Количество периодов</t>
  </si>
  <si>
    <t>Шаг</t>
  </si>
  <si>
    <t>последние торги</t>
  </si>
  <si>
    <t>КД/решение</t>
  </si>
  <si>
    <t>последняя цена</t>
  </si>
  <si>
    <t>Наличие обременений и ограничений (находится ли в стадии банкротства)</t>
  </si>
  <si>
    <t>Иные комментарии</t>
  </si>
  <si>
    <t>Сведения об имуществе Решение/определение суда</t>
  </si>
  <si>
    <t>1. ПРАВА ТРЕБОВАНИЯ К ФИЗИЧЕСКИМ ЛИЦАМ</t>
  </si>
  <si>
    <t xml:space="preserve">Пехтерева Татьяна Николаевна </t>
  </si>
  <si>
    <t xml:space="preserve">Терешков Юрий Игоревич </t>
  </si>
  <si>
    <t>№ КД</t>
  </si>
  <si>
    <t>Дата заключения</t>
  </si>
  <si>
    <t>Срок погашения</t>
  </si>
  <si>
    <t>Обеспечение (Залоги, поручители, авто, отсутствует)</t>
  </si>
  <si>
    <t>нет</t>
  </si>
  <si>
    <t>Вид обеспечения</t>
  </si>
  <si>
    <t>Обеспечение</t>
  </si>
  <si>
    <t>да</t>
  </si>
  <si>
    <t xml:space="preserve">Поручитель: Александрова Кристина Леонидовна,
Залог имущества - заложенное имущество -жилой дом, общей площадью 184,1 кв.м, 1 этажный, мансарда, инв. № 7673, лит. А, кадастровый (условный) номер 67:15:0321202:45 и земельный участок площадью 1494 кв.м, категория земель: земли населенных пунктов, разрешенное использование: под жилую застройку индивидуальную, кадастровый (условный) номер 67:15:0321202:2, по адресу: Смоленская область, Рославльский район, город Рославль, улица Парижской Коммуны, д.14, принадлежащее на праве общей долевой собственности (по ½ доли в праве) Александрову Игорю Александровичу и Александровой Кристине Леонидовне. Ипотека в силу закона. Стоимость заложенного имущества 6 000 000,00. </t>
  </si>
  <si>
    <t>поручительство ФЛ, залог недвижимого имущества</t>
  </si>
  <si>
    <r>
      <t xml:space="preserve">Ответчикам предоставлена </t>
    </r>
    <r>
      <rPr>
        <b/>
        <sz val="9"/>
        <color theme="1"/>
        <rFont val="Times New Roman"/>
        <family val="1"/>
        <charset val="204"/>
      </rPr>
      <t>отсрочка исполнения решения суда в части обращения взыскания на заложенное имущество до 20.10.2021</t>
    </r>
  </si>
  <si>
    <t>залог недвижимого имущества</t>
  </si>
  <si>
    <t>КД №795 от 19.03.2015</t>
  </si>
  <si>
    <t>КД №391 от 18.09.2012</t>
  </si>
  <si>
    <t>Поручители: Сапачева Елена Васильевна Чернов Алексей Иванович.
Залог имущества- жилой дом общей площадью 68,7 кв.м.,  по адресу: Смоленская область, Рославльский р-н, г.Рославль, ул.Калинина, д.15. Стоимость залогового имущества 700000,00. Залогодатель Пехтерева Т.Н.</t>
  </si>
  <si>
    <t>Поступают ли ден.ср-ва в счет погашения (да/нет)</t>
  </si>
  <si>
    <t>Динамика поступлений (ежемесячно, примерные суммы)</t>
  </si>
  <si>
    <t xml:space="preserve">Александров Игорь Александрович, солидарно с Александровой Кристиной Леонидовной </t>
  </si>
  <si>
    <t xml:space="preserve">КД №549 от 24.04.2014, решение Рославльского городского суда Смоленской обл. по делу№2-1088/2020 от 20.10.2020 </t>
  </si>
  <si>
    <t>Залог имущества-жилой дом общей площадью 64.7кв.м. и  земельн. участок площадью 1054,00 кв.м. по адресу: Смоленская область, г. Рославль, ул.Каляева,д.2. Залогодатель: Терешков Юрий Игоревич Залоговая стоиость 784000,00</t>
  </si>
  <si>
    <t>Залоговая ст-ть</t>
  </si>
  <si>
    <t>предыдущие торги</t>
  </si>
  <si>
    <t>1.ПРАВА ТРЕБОВАНИЯ К ФИЗИЧЕСКИМ ЛИЦАМ</t>
  </si>
  <si>
    <r>
      <t xml:space="preserve">Балансовая       </t>
    </r>
    <r>
      <rPr>
        <sz val="9"/>
        <color theme="1"/>
        <rFont val="Times New Roman"/>
        <family val="1"/>
        <charset val="204"/>
      </rPr>
      <t xml:space="preserve"> по состоянию на 01.04.22</t>
    </r>
    <r>
      <rPr>
        <vertAlign val="superscript"/>
        <sz val="9"/>
        <color theme="1"/>
        <rFont val="Times New Roman"/>
        <family val="1"/>
        <charset val="204"/>
      </rPr>
      <t>1</t>
    </r>
  </si>
  <si>
    <t>А+ППП 14.10.2021-05.02.2022 в составе сборного лота №7- права требования к 15 ФЛ, публикация на сайте Агентства от 07.07.2021</t>
  </si>
  <si>
    <t>4 800 000,00 (начальная продажная по решению суда 6 млн.)</t>
  </si>
  <si>
    <t>Пехтерева Татьяна Николаевна</t>
  </si>
  <si>
    <t>Терешков Юрий Игоревич</t>
  </si>
  <si>
    <t>Александров Игорь Александрович, солидарно с Александровой Кристиной Леонидовной</t>
  </si>
  <si>
    <t>КД №549 от 24.04.2014, решение Рославльского городского суда Смоленской обл. по делу№2-1088/2020 от 20.10.2020</t>
  </si>
  <si>
    <r>
      <t xml:space="preserve">Балансовая       </t>
    </r>
    <r>
      <rPr>
        <sz val="9"/>
        <color theme="1"/>
        <rFont val="Times New Roman"/>
        <family val="1"/>
        <charset val="204"/>
      </rPr>
      <t xml:space="preserve"> по состоянию на 01.06.22</t>
    </r>
    <r>
      <rPr>
        <vertAlign val="superscript"/>
        <sz val="9"/>
        <color theme="1"/>
        <rFont val="Times New Roman"/>
        <family val="1"/>
        <charset val="204"/>
      </rPr>
      <t>1</t>
    </r>
  </si>
  <si>
    <t>Размер задолженности, установленный судом с учетом погашений и начисленных процентов на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</si>
</sst>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9" fontId="5" fillId="3" borderId="2" xfId="2" applyFont="1" applyFill="1" applyBorder="1" applyAlignment="1">
      <alignment horizontal="center" vertical="center" wrapText="1"/>
    </xf>
    <xf numFmtId="9" fontId="5" fillId="3" borderId="3" xfId="2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7" borderId="1" xfId="0" applyFont="1" applyFill="1" applyBorder="1"/>
    <xf numFmtId="4" fontId="2" fillId="7" borderId="1" xfId="0" applyNumberFormat="1" applyFont="1" applyFill="1" applyBorder="1"/>
    <xf numFmtId="0" fontId="6" fillId="0" borderId="0" xfId="0" applyFont="1"/>
    <xf numFmtId="4" fontId="2" fillId="7" borderId="1" xfId="0" applyNumberFormat="1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0" fillId="8" borderId="1" xfId="0" applyFill="1" applyBorder="1"/>
    <xf numFmtId="9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9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9" fontId="3" fillId="8" borderId="2" xfId="0" applyNumberFormat="1" applyFont="1" applyFill="1" applyBorder="1" applyAlignment="1">
      <alignment horizontal="center" vertical="center" wrapText="1"/>
    </xf>
    <xf numFmtId="164" fontId="3" fillId="8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10" fontId="3" fillId="8" borderId="3" xfId="0" applyNumberFormat="1" applyFont="1" applyFill="1" applyBorder="1" applyAlignment="1">
      <alignment horizontal="center" vertical="center" wrapText="1"/>
    </xf>
    <xf numFmtId="10" fontId="3" fillId="8" borderId="8" xfId="0" applyNumberFormat="1" applyFont="1" applyFill="1" applyBorder="1" applyAlignment="1">
      <alignment horizontal="center" vertical="center" wrapText="1"/>
    </xf>
    <xf numFmtId="0" fontId="0" fillId="8" borderId="3" xfId="0" applyFill="1" applyBorder="1"/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/>
    <xf numFmtId="9" fontId="3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43" fontId="3" fillId="0" borderId="0" xfId="0" applyNumberFormat="1" applyFont="1"/>
    <xf numFmtId="49" fontId="3" fillId="0" borderId="7" xfId="0" applyNumberFormat="1" applyFont="1" applyFill="1" applyBorder="1" applyAlignment="1">
      <alignment wrapText="1"/>
    </xf>
    <xf numFmtId="0" fontId="0" fillId="8" borderId="9" xfId="0" applyFill="1" applyBorder="1"/>
    <xf numFmtId="0" fontId="0" fillId="8" borderId="5" xfId="0" applyFill="1" applyBorder="1"/>
    <xf numFmtId="4" fontId="0" fillId="0" borderId="0" xfId="0" applyNumberFormat="1" applyFill="1"/>
    <xf numFmtId="4" fontId="12" fillId="0" borderId="0" xfId="0" applyNumberFormat="1" applyFont="1" applyFill="1"/>
    <xf numFmtId="4" fontId="3" fillId="0" borderId="0" xfId="0" applyNumberFormat="1" applyFont="1"/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0" fillId="8" borderId="10" xfId="0" applyFill="1" applyBorder="1" applyAlignment="1"/>
    <xf numFmtId="0" fontId="8" fillId="0" borderId="1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3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"/>
  <sheetViews>
    <sheetView topLeftCell="E1" workbookViewId="0">
      <selection activeCell="F23" sqref="F23"/>
    </sheetView>
  </sheetViews>
  <sheetFormatPr defaultRowHeight="12" x14ac:dyDescent="0.2"/>
  <cols>
    <col min="1" max="1" width="4.5703125" style="37" customWidth="1"/>
    <col min="2" max="2" width="44.42578125" style="37" customWidth="1"/>
    <col min="3" max="3" width="42" style="37" customWidth="1"/>
    <col min="4" max="5" width="13.7109375" style="37" customWidth="1"/>
    <col min="6" max="6" width="22.140625" style="37" customWidth="1"/>
    <col min="7" max="7" width="11.7109375" style="37" bestFit="1" customWidth="1"/>
    <col min="8" max="8" width="12.7109375" style="37" customWidth="1"/>
    <col min="9" max="9" width="16" style="37" customWidth="1"/>
    <col min="10" max="10" width="14" style="37" customWidth="1"/>
    <col min="11" max="11" width="16.42578125" style="37" customWidth="1"/>
    <col min="12" max="12" width="49.5703125" style="37" customWidth="1"/>
    <col min="13" max="16384" width="9.140625" style="37"/>
  </cols>
  <sheetData>
    <row r="1" spans="1:18" s="9" customFormat="1" ht="72" customHeight="1" x14ac:dyDescent="0.2">
      <c r="A1" s="1" t="s">
        <v>0</v>
      </c>
      <c r="B1" s="1" t="s">
        <v>1</v>
      </c>
      <c r="C1" s="1" t="s">
        <v>16</v>
      </c>
      <c r="D1" s="1" t="s">
        <v>43</v>
      </c>
      <c r="E1" s="5" t="s">
        <v>50</v>
      </c>
      <c r="F1" s="1" t="s">
        <v>51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14</v>
      </c>
      <c r="L1" s="5" t="s">
        <v>41</v>
      </c>
      <c r="M1" s="8"/>
      <c r="N1" s="8"/>
      <c r="O1" s="8"/>
      <c r="P1" s="8"/>
      <c r="Q1" s="8"/>
      <c r="R1" s="8"/>
    </row>
    <row r="2" spans="1:18" s="8" customFormat="1" ht="10.5" customHeight="1" x14ac:dyDescent="0.2">
      <c r="A2" s="61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35"/>
    </row>
    <row r="3" spans="1:18" s="8" customFormat="1" ht="45" customHeight="1" x14ac:dyDescent="0.2">
      <c r="A3" s="33">
        <v>1</v>
      </c>
      <c r="B3" s="10" t="s">
        <v>48</v>
      </c>
      <c r="C3" s="23" t="s">
        <v>49</v>
      </c>
      <c r="D3" s="34">
        <f>'3 ФЛ'!G5</f>
        <v>1498535.13</v>
      </c>
      <c r="E3" s="34">
        <v>1188587.33</v>
      </c>
      <c r="F3" s="12">
        <f>1508068.59+11044</f>
        <v>1519112.59</v>
      </c>
      <c r="G3" s="13">
        <f>F3</f>
        <v>1519112.59</v>
      </c>
      <c r="H3" s="13">
        <f>G3*0.9</f>
        <v>1367201.331</v>
      </c>
      <c r="I3" s="13">
        <f>H3</f>
        <v>1367201.331</v>
      </c>
      <c r="J3" s="13">
        <f>ROUND(I3*(100%-5%*9),2)</f>
        <v>751960.73</v>
      </c>
      <c r="K3" s="33"/>
      <c r="L3" s="55" t="s">
        <v>44</v>
      </c>
    </row>
    <row r="4" spans="1:18" s="8" customFormat="1" ht="30" customHeight="1" x14ac:dyDescent="0.2">
      <c r="A4" s="33">
        <v>2</v>
      </c>
      <c r="B4" s="10" t="s">
        <v>46</v>
      </c>
      <c r="C4" s="23" t="s">
        <v>32</v>
      </c>
      <c r="D4" s="34">
        <f>'3 ФЛ'!G6</f>
        <v>58026.9</v>
      </c>
      <c r="E4" s="34">
        <v>58026.9</v>
      </c>
      <c r="F4" s="12"/>
      <c r="G4" s="13">
        <f>D4</f>
        <v>58026.9</v>
      </c>
      <c r="H4" s="13">
        <f>G4*0.9</f>
        <v>52224.21</v>
      </c>
      <c r="I4" s="13">
        <f>H4</f>
        <v>52224.21</v>
      </c>
      <c r="J4" s="13">
        <f t="shared" ref="J4:J5" si="0">ROUND(I4*(100%-5%*9),2)</f>
        <v>28723.32</v>
      </c>
      <c r="K4" s="33"/>
      <c r="L4" s="55" t="s">
        <v>44</v>
      </c>
    </row>
    <row r="5" spans="1:18" s="8" customFormat="1" ht="30" customHeight="1" x14ac:dyDescent="0.2">
      <c r="A5" s="33">
        <v>3</v>
      </c>
      <c r="B5" s="10" t="s">
        <v>47</v>
      </c>
      <c r="C5" s="23" t="s">
        <v>33</v>
      </c>
      <c r="D5" s="34">
        <f>'3 ФЛ'!G7</f>
        <v>81579.399999999994</v>
      </c>
      <c r="E5" s="34">
        <v>81579.399999999994</v>
      </c>
      <c r="F5" s="12"/>
      <c r="G5" s="13">
        <f>D5</f>
        <v>81579.399999999994</v>
      </c>
      <c r="H5" s="13">
        <f>G5*0.9</f>
        <v>73421.459999999992</v>
      </c>
      <c r="I5" s="13">
        <f>H5</f>
        <v>73421.459999999992</v>
      </c>
      <c r="J5" s="13">
        <f t="shared" si="0"/>
        <v>40381.800000000003</v>
      </c>
      <c r="K5" s="33"/>
      <c r="L5" s="55" t="s">
        <v>44</v>
      </c>
    </row>
    <row r="6" spans="1:18" s="14" customFormat="1" x14ac:dyDescent="0.2">
      <c r="A6" s="15"/>
      <c r="B6" s="15"/>
      <c r="C6" s="15"/>
      <c r="D6" s="16">
        <f>D3+D4+D5</f>
        <v>1638141.4299999997</v>
      </c>
      <c r="E6" s="16"/>
      <c r="F6" s="16">
        <f>F3</f>
        <v>1519112.59</v>
      </c>
      <c r="G6" s="16">
        <f>G3+G4+G5</f>
        <v>1658718.89</v>
      </c>
      <c r="H6" s="16">
        <f t="shared" ref="H6:J6" si="1">H3+H4+H5</f>
        <v>1492847.0009999999</v>
      </c>
      <c r="I6" s="16">
        <f t="shared" si="1"/>
        <v>1492847.0009999999</v>
      </c>
      <c r="J6" s="16">
        <f t="shared" si="1"/>
        <v>821065.85</v>
      </c>
      <c r="K6" s="16"/>
      <c r="L6" s="15"/>
    </row>
    <row r="7" spans="1:18" x14ac:dyDescent="0.2">
      <c r="D7" s="60"/>
      <c r="E7" s="60"/>
      <c r="G7" s="54"/>
    </row>
  </sheetData>
  <mergeCells count="1">
    <mergeCell ref="A2:K2"/>
  </mergeCells>
  <pageMargins left="0.19685039370078741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3"/>
  <sheetViews>
    <sheetView tabSelected="1" workbookViewId="0">
      <selection activeCell="W14" sqref="W14"/>
    </sheetView>
  </sheetViews>
  <sheetFormatPr defaultRowHeight="15" x14ac:dyDescent="0.25"/>
  <cols>
    <col min="1" max="1" width="6.85546875" customWidth="1"/>
    <col min="2" max="2" width="42.28515625" style="17" customWidth="1"/>
    <col min="3" max="3" width="10.42578125" style="17" customWidth="1"/>
    <col min="4" max="4" width="12.7109375" style="17" customWidth="1"/>
    <col min="5" max="5" width="11.85546875" style="17" customWidth="1"/>
    <col min="6" max="6" width="38.7109375" customWidth="1"/>
    <col min="7" max="7" width="14.85546875" customWidth="1"/>
    <col min="8" max="8" width="16.85546875" customWidth="1"/>
    <col min="9" max="10" width="16.28515625" customWidth="1"/>
    <col min="11" max="11" width="17.140625" hidden="1" customWidth="1"/>
    <col min="12" max="12" width="14.28515625" hidden="1" customWidth="1"/>
    <col min="13" max="13" width="16.7109375" hidden="1" customWidth="1"/>
    <col min="14" max="14" width="12.42578125" hidden="1" customWidth="1"/>
    <col min="15" max="15" width="16.42578125" customWidth="1"/>
    <col min="16" max="16" width="13.42578125" hidden="1" customWidth="1"/>
    <col min="17" max="17" width="10.28515625" hidden="1" customWidth="1"/>
    <col min="18" max="18" width="11.140625" hidden="1" customWidth="1"/>
    <col min="19" max="19" width="12.85546875" hidden="1" customWidth="1"/>
    <col min="20" max="20" width="14" hidden="1" customWidth="1"/>
    <col min="21" max="21" width="10.7109375" hidden="1" customWidth="1"/>
    <col min="22" max="22" width="11.42578125" hidden="1" customWidth="1"/>
    <col min="23" max="23" width="11.42578125" style="26" customWidth="1"/>
    <col min="24" max="25" width="18.140625" style="26" customWidth="1"/>
    <col min="26" max="26" width="36.85546875" customWidth="1"/>
    <col min="27" max="27" width="32.28515625" customWidth="1"/>
  </cols>
  <sheetData>
    <row r="2" spans="1:38" s="9" customFormat="1" ht="84" x14ac:dyDescent="0.2">
      <c r="A2" s="1" t="s">
        <v>0</v>
      </c>
      <c r="B2" s="1" t="s">
        <v>1</v>
      </c>
      <c r="C2" s="1" t="s">
        <v>20</v>
      </c>
      <c r="D2" s="1" t="s">
        <v>21</v>
      </c>
      <c r="E2" s="1" t="s">
        <v>22</v>
      </c>
      <c r="F2" s="6" t="s">
        <v>16</v>
      </c>
      <c r="G2" s="22" t="s">
        <v>43</v>
      </c>
      <c r="H2" s="22" t="s">
        <v>2</v>
      </c>
      <c r="I2" s="22" t="s">
        <v>35</v>
      </c>
      <c r="J2" s="32" t="s">
        <v>36</v>
      </c>
      <c r="K2" s="1" t="s">
        <v>3</v>
      </c>
      <c r="L2" s="1" t="s">
        <v>4</v>
      </c>
      <c r="M2" s="1" t="s">
        <v>5</v>
      </c>
      <c r="N2" s="1" t="s">
        <v>6</v>
      </c>
      <c r="O2" s="6" t="s">
        <v>14</v>
      </c>
      <c r="P2" s="2" t="s">
        <v>7</v>
      </c>
      <c r="Q2" s="3" t="s">
        <v>8</v>
      </c>
      <c r="R2" s="3" t="s">
        <v>9</v>
      </c>
      <c r="S2" s="4" t="s">
        <v>10</v>
      </c>
      <c r="T2" s="5" t="s">
        <v>11</v>
      </c>
      <c r="U2" s="5" t="s">
        <v>12</v>
      </c>
      <c r="V2" s="5" t="s">
        <v>13</v>
      </c>
      <c r="W2" s="24" t="s">
        <v>26</v>
      </c>
      <c r="X2" s="6" t="s">
        <v>25</v>
      </c>
      <c r="Y2" s="6" t="s">
        <v>40</v>
      </c>
      <c r="Z2" s="6" t="s">
        <v>23</v>
      </c>
      <c r="AA2" s="24" t="s">
        <v>15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9" customFormat="1" x14ac:dyDescent="0.25">
      <c r="A3" s="64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38"/>
      <c r="Q3" s="39"/>
      <c r="R3" s="40"/>
      <c r="S3" s="41"/>
      <c r="T3" s="42"/>
      <c r="U3" s="42"/>
      <c r="V3" s="42"/>
      <c r="W3" s="41"/>
      <c r="X3" s="41"/>
      <c r="Y3" s="41"/>
      <c r="Z3" s="43"/>
      <c r="AA3" s="5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s="36" customForma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19"/>
      <c r="R4" s="20"/>
      <c r="S4" s="21"/>
      <c r="T4" s="21"/>
      <c r="U4" s="21"/>
      <c r="V4" s="21"/>
      <c r="W4" s="21"/>
      <c r="X4" s="21"/>
      <c r="Y4" s="21"/>
      <c r="Z4" s="27"/>
      <c r="AA4" s="57"/>
      <c r="AB4" s="53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8" customFormat="1" ht="66" customHeight="1" x14ac:dyDescent="0.2">
      <c r="A5" s="33">
        <v>1</v>
      </c>
      <c r="B5" s="47" t="s">
        <v>37</v>
      </c>
      <c r="C5" s="48">
        <v>549</v>
      </c>
      <c r="D5" s="49">
        <v>41753</v>
      </c>
      <c r="E5" s="49">
        <v>49058</v>
      </c>
      <c r="F5" s="12" t="s">
        <v>38</v>
      </c>
      <c r="G5" s="50">
        <v>1498535.13</v>
      </c>
      <c r="H5" s="12">
        <v>1599631.33</v>
      </c>
      <c r="I5" s="12" t="s">
        <v>24</v>
      </c>
      <c r="J5" s="12">
        <v>0</v>
      </c>
      <c r="K5" s="13"/>
      <c r="L5" s="13"/>
      <c r="M5" s="13"/>
      <c r="N5" s="13"/>
      <c r="O5" s="33"/>
      <c r="P5" s="28"/>
      <c r="Q5" s="29"/>
      <c r="R5" s="33"/>
      <c r="S5" s="30"/>
      <c r="T5" s="31"/>
      <c r="U5" s="31"/>
      <c r="V5" s="11"/>
      <c r="W5" s="11" t="s">
        <v>27</v>
      </c>
      <c r="X5" s="11" t="s">
        <v>29</v>
      </c>
      <c r="Y5" s="51" t="s">
        <v>45</v>
      </c>
      <c r="Z5" s="52" t="s">
        <v>28</v>
      </c>
      <c r="AA5" s="7" t="s">
        <v>30</v>
      </c>
    </row>
    <row r="6" spans="1:38" s="8" customFormat="1" ht="50.1" customHeight="1" x14ac:dyDescent="0.2">
      <c r="A6" s="33">
        <v>2</v>
      </c>
      <c r="B6" s="47" t="s">
        <v>18</v>
      </c>
      <c r="C6" s="48">
        <v>795</v>
      </c>
      <c r="D6" s="49">
        <v>42082</v>
      </c>
      <c r="E6" s="49">
        <v>49387</v>
      </c>
      <c r="F6" s="12" t="s">
        <v>32</v>
      </c>
      <c r="G6" s="50">
        <v>58026.9</v>
      </c>
      <c r="H6" s="12"/>
      <c r="I6" s="12" t="s">
        <v>24</v>
      </c>
      <c r="J6" s="12">
        <v>0</v>
      </c>
      <c r="K6" s="13"/>
      <c r="L6" s="13"/>
      <c r="M6" s="13"/>
      <c r="N6" s="13"/>
      <c r="O6" s="33"/>
      <c r="P6" s="28"/>
      <c r="Q6" s="29"/>
      <c r="R6" s="33"/>
      <c r="S6" s="30"/>
      <c r="T6" s="31"/>
      <c r="U6" s="31"/>
      <c r="V6" s="11"/>
      <c r="W6" s="11" t="s">
        <v>27</v>
      </c>
      <c r="X6" s="11" t="s">
        <v>29</v>
      </c>
      <c r="Y6" s="11">
        <v>700000</v>
      </c>
      <c r="Z6" s="66" t="s">
        <v>34</v>
      </c>
      <c r="AA6" s="67"/>
    </row>
    <row r="7" spans="1:38" s="8" customFormat="1" ht="50.1" customHeight="1" x14ac:dyDescent="0.2">
      <c r="A7" s="33">
        <v>3</v>
      </c>
      <c r="B7" s="47" t="s">
        <v>19</v>
      </c>
      <c r="C7" s="48">
        <v>391</v>
      </c>
      <c r="D7" s="49">
        <v>41170</v>
      </c>
      <c r="E7" s="49">
        <v>48475</v>
      </c>
      <c r="F7" s="12" t="s">
        <v>33</v>
      </c>
      <c r="G7" s="50">
        <v>81579.399999999994</v>
      </c>
      <c r="H7" s="12"/>
      <c r="I7" s="12" t="s">
        <v>24</v>
      </c>
      <c r="J7" s="12">
        <v>0</v>
      </c>
      <c r="K7" s="13"/>
      <c r="L7" s="13"/>
      <c r="M7" s="13"/>
      <c r="N7" s="13"/>
      <c r="O7" s="33"/>
      <c r="P7" s="28"/>
      <c r="Q7" s="29"/>
      <c r="R7" s="33"/>
      <c r="S7" s="30"/>
      <c r="T7" s="31"/>
      <c r="U7" s="31"/>
      <c r="V7" s="11"/>
      <c r="W7" s="11" t="s">
        <v>27</v>
      </c>
      <c r="X7" s="11" t="s">
        <v>31</v>
      </c>
      <c r="Y7" s="11">
        <v>784000</v>
      </c>
      <c r="Z7" s="66" t="s">
        <v>39</v>
      </c>
      <c r="AA7" s="67"/>
    </row>
    <row r="8" spans="1:38" s="14" customFormat="1" ht="12" x14ac:dyDescent="0.2">
      <c r="A8" s="15"/>
      <c r="B8" s="15"/>
      <c r="C8" s="15"/>
      <c r="D8" s="15"/>
      <c r="E8" s="15"/>
      <c r="F8" s="15"/>
      <c r="G8" s="18">
        <f t="shared" ref="G8:H8" si="0">SUM(G5:G7)</f>
        <v>1638141.4299999997</v>
      </c>
      <c r="H8" s="16">
        <f t="shared" si="0"/>
        <v>1599631.33</v>
      </c>
      <c r="I8" s="16"/>
      <c r="J8" s="16"/>
      <c r="K8" s="16">
        <f>SUM(K5:K7)</f>
        <v>0</v>
      </c>
      <c r="L8" s="16">
        <f>SUM(L5:L7)</f>
        <v>0</v>
      </c>
      <c r="M8" s="16">
        <f>SUM(M5:M7)</f>
        <v>0</v>
      </c>
      <c r="N8" s="16">
        <f>SUM(N5:N7)</f>
        <v>0</v>
      </c>
      <c r="O8" s="16"/>
      <c r="W8" s="25"/>
      <c r="X8" s="25"/>
      <c r="Y8" s="25"/>
    </row>
    <row r="10" spans="1:38" x14ac:dyDescent="0.25">
      <c r="G10" s="59"/>
    </row>
    <row r="11" spans="1:38" x14ac:dyDescent="0.25">
      <c r="H11" s="58"/>
    </row>
    <row r="12" spans="1:38" x14ac:dyDescent="0.25">
      <c r="H12" s="26"/>
    </row>
    <row r="13" spans="1:38" x14ac:dyDescent="0.25">
      <c r="H13" s="26"/>
    </row>
  </sheetData>
  <mergeCells count="1">
    <mergeCell ref="A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Предложение</vt:lpstr>
      <vt:lpstr>3 ФЛ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Зарапина Е Г</dc:creator>
  <cp:lastModifiedBy>Зарапина Е Г</cp:lastModifiedBy>
  <cp:lastPrinted>2022-04-12T07:24:34Z</cp:lastPrinted>
  <dcterms:created xsi:type="dcterms:W3CDTF">2021-02-11T12:33:16Z</dcterms:created>
  <dcterms:modified xsi:type="dcterms:W3CDTF">2022-07-15T09:15:54Z</dcterms:modified>
</cp:coreProperties>
</file>