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vcen.ru\DFS\Общая папка по отделам\МУП\Отдел Закупок\2023 год\16 ПРОДАЖИ\16-01 Металлолом\"/>
    </mc:Choice>
  </mc:AlternateContent>
  <xr:revisionPtr revIDLastSave="0" documentId="13_ncr:1_{C821BB53-6371-4881-A932-10974F3CAAF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3" sheetId="1" r:id="rId1"/>
    <sheet name="Приложение № 3.1." sheetId="2" r:id="rId2"/>
  </sheets>
  <calcPr calcId="191029"/>
</workbook>
</file>

<file path=xl/calcChain.xml><?xml version="1.0" encoding="utf-8"?>
<calcChain xmlns="http://schemas.openxmlformats.org/spreadsheetml/2006/main">
  <c r="N7" i="2" l="1"/>
  <c r="I7" i="2"/>
  <c r="F7" i="2"/>
  <c r="N8" i="2"/>
  <c r="I8" i="2"/>
  <c r="F8" i="2"/>
  <c r="N6" i="2"/>
  <c r="I6" i="2"/>
  <c r="F6" i="2"/>
  <c r="N10" i="2"/>
  <c r="I10" i="2"/>
  <c r="F10" i="2"/>
  <c r="N9" i="2"/>
  <c r="I9" i="2"/>
  <c r="F9" i="2"/>
  <c r="G9" i="1"/>
  <c r="G10" i="1"/>
  <c r="G11" i="1"/>
  <c r="G12" i="1"/>
  <c r="N11" i="2" l="1"/>
  <c r="G8" i="1"/>
  <c r="G13" i="1" l="1"/>
  <c r="I10" i="1" l="1"/>
  <c r="I9" i="1"/>
  <c r="I11" i="1"/>
  <c r="I8" i="1"/>
  <c r="I12" i="1"/>
  <c r="J11" i="1" l="1"/>
  <c r="K11" i="1"/>
  <c r="K12" i="1"/>
  <c r="J12" i="1"/>
  <c r="K8" i="1"/>
  <c r="J8" i="1"/>
  <c r="J9" i="1"/>
  <c r="K9" i="1"/>
  <c r="K10" i="1"/>
  <c r="J10" i="1"/>
  <c r="J13" i="1" l="1"/>
  <c r="M10" i="1" l="1"/>
  <c r="N10" i="1" s="1"/>
  <c r="M11" i="1"/>
  <c r="N11" i="1" s="1"/>
  <c r="M12" i="1"/>
  <c r="N12" i="1" s="1"/>
  <c r="M8" i="1"/>
  <c r="N8" i="1" s="1"/>
  <c r="N13" i="1" s="1"/>
  <c r="M9" i="1"/>
  <c r="N9" i="1" s="1"/>
</calcChain>
</file>

<file path=xl/sharedStrings.xml><?xml version="1.0" encoding="utf-8"?>
<sst xmlns="http://schemas.openxmlformats.org/spreadsheetml/2006/main" count="73" uniqueCount="53">
  <si>
    <t>№ п/п</t>
  </si>
  <si>
    <t>Марка, вид лома и отходов</t>
  </si>
  <si>
    <t>Ед.изм.</t>
  </si>
  <si>
    <t>Ориентировочный объем, тонн</t>
  </si>
  <si>
    <t>Этап 1 Подача первоначальных предложений</t>
  </si>
  <si>
    <t>Этап 2 Аукцион</t>
  </si>
  <si>
    <t>Цена по Предложению Покупателя по результатам аукциона, руб.</t>
  </si>
  <si>
    <t>Стоимость по Предложению Покупателя по результатам аукциона, руб.</t>
  </si>
  <si>
    <t>тн</t>
  </si>
  <si>
    <t>Итого</t>
  </si>
  <si>
    <t xml:space="preserve">Цена по предложению Покупателя, руб без НДС </t>
  </si>
  <si>
    <t xml:space="preserve">Стоимость по предложению Покупателя, руб без НДС </t>
  </si>
  <si>
    <t>Участник:________________________________</t>
  </si>
  <si>
    <t>Итоговая стоимость предложения по результатам аукциона, руб. без НДС</t>
  </si>
  <si>
    <r>
      <rPr>
        <b/>
        <sz val="12"/>
        <rFont val="Times New Roman"/>
        <family val="1"/>
        <charset val="204"/>
      </rPr>
      <t>Стоимость первоначального предложения, руб без НДС</t>
    </r>
    <r>
      <rPr>
        <b/>
        <sz val="12"/>
        <color rgb="FF000000"/>
        <rFont val="Times New Roman"/>
        <family val="1"/>
        <charset val="204"/>
      </rPr>
      <t xml:space="preserve">
(</t>
    </r>
    <r>
      <rPr>
        <b/>
        <sz val="12"/>
        <rFont val="Times New Roman"/>
        <family val="1"/>
        <charset val="204"/>
      </rPr>
      <t>должна быть кратна шагу аукциона, в диапазоне от 1 до 5 шагов (т.е. минимальное превышение может составлять 0,5 %, соответственно, максимальное превышение – 0,5% умноженное на 5 (2,5%)</t>
    </r>
  </si>
  <si>
    <t xml:space="preserve">Начальная (минимальная) цена реализации АО "ВГЭС", руб без НДС </t>
  </si>
  <si>
    <t xml:space="preserve">Начальная (минимальная) цена стоимости АО "ВГЭС", руб без НДС </t>
  </si>
  <si>
    <t>Сводная таблица стоимости по процедуре № 0001-П23</t>
  </si>
  <si>
    <t>Сведения о ценовой информации на идентичные (однородные) товары (работы, услуги)</t>
  </si>
  <si>
    <t>Средняя цена за единицу товара (работы, услуги), руб.</t>
  </si>
  <si>
    <t>Количество (объем) товара (работы, услуги)</t>
  </si>
  <si>
    <t>Единица измерения</t>
  </si>
  <si>
    <t>Стоимость товара (работы, услуги), руб. (гр.12× гр.13)</t>
  </si>
  <si>
    <t>Источник №1</t>
  </si>
  <si>
    <t>Источник №2</t>
  </si>
  <si>
    <t>Источник №3</t>
  </si>
  <si>
    <t>наименование и ссылка на источник</t>
  </si>
  <si>
    <t>наименование товара (работы, услуги) в источнике</t>
  </si>
  <si>
    <t>цена за единицу в источнике, руб.</t>
  </si>
  <si>
    <t>шт.</t>
  </si>
  <si>
    <t>Итого:</t>
  </si>
  <si>
    <t xml:space="preserve">Исполнитель: </t>
  </si>
  <si>
    <t>Начальник отдела закупочной деятельности</t>
  </si>
  <si>
    <t>Паневин А.В.</t>
  </si>
  <si>
    <t>(должность)</t>
  </si>
  <si>
    <t>(подпись)</t>
  </si>
  <si>
    <t>(расшифровка подписи)</t>
  </si>
  <si>
    <t>М.П.</t>
  </si>
  <si>
    <t>Контактный телефон:</t>
  </si>
  <si>
    <t>(473) 255-30-74, внут. 196</t>
  </si>
  <si>
    <t>ПРОТОКОЛ формирования сведений о начальной (минимальной) цене №0001-П23</t>
  </si>
  <si>
    <t>КП вх.№ 0001-П23-1 от 30.01.2023</t>
  </si>
  <si>
    <t>КП вх.№ 0001-П23-2 от 30.01.2023</t>
  </si>
  <si>
    <t>КП вх.№ 0001-П23-3 от 30.01.2023</t>
  </si>
  <si>
    <t>Стоимость указана за вес "НЕТТО", НДС не облагается</t>
  </si>
  <si>
    <t>1. Порядок формирования начальной (минимальной) цены реализации указан в Протоколе формирования цены (Приложение № 3.1. к настоящей таблице)</t>
  </si>
  <si>
    <r>
      <rPr>
        <sz val="10"/>
        <color theme="1"/>
        <rFont val="Times New Roman"/>
        <family val="1"/>
        <charset val="204"/>
      </rPr>
      <t xml:space="preserve">2. </t>
    </r>
    <r>
      <rPr>
        <b/>
        <u/>
        <sz val="10"/>
        <color theme="1"/>
        <rFont val="Times New Roman"/>
        <family val="1"/>
        <charset val="204"/>
      </rPr>
      <t>Стоимость указана за вес "НЕТТО", НДС не облагается</t>
    </r>
  </si>
  <si>
    <t>Металлолом алюминия (силовые обмотки)</t>
  </si>
  <si>
    <t>Металлолом алюминия (провод со стальной жилой)</t>
  </si>
  <si>
    <t>Металлолом алюминия (провод без изоляции)</t>
  </si>
  <si>
    <t>Металлолом алюминия (провод с изоляцией)</t>
  </si>
  <si>
    <t>Металлолом меди</t>
  </si>
  <si>
    <t>Отклонение от плановой цены АО "ВГЭС"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</si>
</sst>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14" x14ac:knownFonts="1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right" vertical="center" wrapText="1"/>
    </xf>
    <xf numFmtId="4" fontId="0" fillId="2" borderId="2" xfId="0" applyNumberFormat="1" applyFill="1" applyBorder="1"/>
    <xf numFmtId="0" fontId="0" fillId="0" borderId="2" xfId="0" applyBorder="1"/>
    <xf numFmtId="0" fontId="2" fillId="0" borderId="2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4" fontId="5" fillId="0" borderId="2" xfId="0" applyNumberFormat="1" applyFont="1" applyBorder="1"/>
    <xf numFmtId="4" fontId="6" fillId="0" borderId="2" xfId="0" applyNumberFormat="1" applyFont="1" applyBorder="1"/>
    <xf numFmtId="0" fontId="6" fillId="2" borderId="2" xfId="0" applyFont="1" applyFill="1" applyBorder="1"/>
    <xf numFmtId="4" fontId="6" fillId="2" borderId="2" xfId="0" applyNumberFormat="1" applyFont="1" applyFill="1" applyBorder="1"/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Protection="1">
      <protection locked="0"/>
    </xf>
    <xf numFmtId="0" fontId="9" fillId="0" borderId="2" xfId="0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 applyProtection="1">
      <alignment horizontal="center" vertical="center"/>
      <protection locked="0"/>
    </xf>
    <xf numFmtId="0" fontId="11" fillId="0" borderId="3" xfId="0" applyFont="1" applyBorder="1" applyAlignment="1">
      <alignment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/>
    <xf numFmtId="0" fontId="12" fillId="0" borderId="2" xfId="0" applyFont="1" applyBorder="1" applyAlignment="1">
      <alignment vertical="center" wrapText="1"/>
    </xf>
    <xf numFmtId="0" fontId="13" fillId="0" borderId="0" xfId="0" applyFont="1"/>
    <xf numFmtId="0" fontId="3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/>
    </xf>
    <xf numFmtId="0" fontId="2" fillId="2" borderId="2" xfId="0" applyFont="1" applyFill="1" applyBorder="1" applyAlignment="1">
      <alignment horizontal="center"/>
    </xf>
    <xf numFmtId="4" fontId="5" fillId="3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N16"/>
  <sheetViews>
    <sheetView tabSelected="1" zoomScale="70" zoomScaleNormal="70" workbookViewId="0">
      <selection activeCell="H8" sqref="H8:H12"/>
    </sheetView>
  </sheetViews>
  <sheetFormatPr defaultRowHeight="15" x14ac:dyDescent="0.25"/>
  <cols>
    <col min="3" max="3" width="46.28515625" customWidth="1"/>
    <col min="4" max="4" width="12.5703125" customWidth="1"/>
    <col min="5" max="5" width="21.7109375" customWidth="1"/>
    <col min="6" max="6" width="23.5703125" customWidth="1"/>
    <col min="7" max="7" width="23.7109375" customWidth="1"/>
    <col min="8" max="8" width="31.28515625" customWidth="1"/>
    <col min="9" max="9" width="20.42578125" customWidth="1"/>
    <col min="10" max="10" width="23.7109375" customWidth="1"/>
    <col min="11" max="11" width="19.28515625" customWidth="1"/>
    <col min="12" max="12" width="21.7109375" customWidth="1"/>
    <col min="13" max="13" width="22.7109375" customWidth="1"/>
    <col min="14" max="14" width="20.42578125" customWidth="1"/>
  </cols>
  <sheetData>
    <row r="2" spans="2:14" ht="21" x14ac:dyDescent="0.35">
      <c r="B2" s="33" t="s">
        <v>17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2:14" x14ac:dyDescent="0.25">
      <c r="E3" s="15"/>
    </row>
    <row r="4" spans="2:14" ht="18.75" x14ac:dyDescent="0.3">
      <c r="C4" s="16" t="s">
        <v>12</v>
      </c>
      <c r="E4" s="15"/>
    </row>
    <row r="5" spans="2:14" x14ac:dyDescent="0.25">
      <c r="E5" s="15"/>
    </row>
    <row r="6" spans="2:14" ht="15.75" customHeight="1" x14ac:dyDescent="0.25">
      <c r="B6" s="34" t="s">
        <v>0</v>
      </c>
      <c r="C6" s="34" t="s">
        <v>1</v>
      </c>
      <c r="D6" s="34" t="s">
        <v>2</v>
      </c>
      <c r="E6" s="34" t="s">
        <v>3</v>
      </c>
      <c r="F6" s="34" t="s">
        <v>15</v>
      </c>
      <c r="G6" s="34" t="s">
        <v>16</v>
      </c>
      <c r="H6" s="37" t="s">
        <v>4</v>
      </c>
      <c r="I6" s="37"/>
      <c r="J6" s="37"/>
      <c r="K6" s="37"/>
      <c r="L6" s="31" t="s">
        <v>5</v>
      </c>
      <c r="M6" s="31"/>
      <c r="N6" s="31"/>
    </row>
    <row r="7" spans="2:14" ht="288" customHeight="1" x14ac:dyDescent="0.25">
      <c r="B7" s="35"/>
      <c r="C7" s="35"/>
      <c r="D7" s="35"/>
      <c r="E7" s="36"/>
      <c r="F7" s="35"/>
      <c r="G7" s="35"/>
      <c r="H7" s="1" t="s">
        <v>14</v>
      </c>
      <c r="I7" s="1" t="s">
        <v>10</v>
      </c>
      <c r="J7" s="1" t="s">
        <v>11</v>
      </c>
      <c r="K7" s="1" t="s">
        <v>52</v>
      </c>
      <c r="L7" s="2" t="s">
        <v>13</v>
      </c>
      <c r="M7" s="2" t="s">
        <v>6</v>
      </c>
      <c r="N7" s="2" t="s">
        <v>7</v>
      </c>
    </row>
    <row r="8" spans="2:14" ht="15.6" customHeight="1" x14ac:dyDescent="0.25">
      <c r="B8" s="3">
        <v>1</v>
      </c>
      <c r="C8" s="3" t="s">
        <v>47</v>
      </c>
      <c r="D8" s="14" t="s">
        <v>8</v>
      </c>
      <c r="E8" s="4">
        <v>6.4349999999999996</v>
      </c>
      <c r="F8" s="5">
        <v>27333.33</v>
      </c>
      <c r="G8" s="5">
        <f>F8*E8</f>
        <v>175889.97855</v>
      </c>
      <c r="H8" s="32"/>
      <c r="I8" s="5">
        <f>$H$8/$G$13*F8</f>
        <v>0</v>
      </c>
      <c r="J8" s="5">
        <f t="shared" ref="J8:J12" si="0">I8*E8</f>
        <v>0</v>
      </c>
      <c r="K8" s="5">
        <f t="shared" ref="K8:K12" si="1">I8/F8*100-100</f>
        <v>-100</v>
      </c>
      <c r="L8" s="32"/>
      <c r="M8" s="6" t="e">
        <f>($L$8/$J$13)*I8</f>
        <v>#DIV/0!</v>
      </c>
      <c r="N8" s="6" t="e">
        <f t="shared" ref="N8:N12" si="2">M8*E8</f>
        <v>#DIV/0!</v>
      </c>
    </row>
    <row r="9" spans="2:14" ht="15.6" customHeight="1" x14ac:dyDescent="0.25">
      <c r="B9" s="3">
        <v>2</v>
      </c>
      <c r="C9" s="3" t="s">
        <v>48</v>
      </c>
      <c r="D9" s="14" t="s">
        <v>8</v>
      </c>
      <c r="E9" s="4">
        <v>0.315</v>
      </c>
      <c r="F9" s="5">
        <v>54333.33</v>
      </c>
      <c r="G9" s="5">
        <f t="shared" ref="G9:G12" si="3">F9*E9</f>
        <v>17114.998950000001</v>
      </c>
      <c r="H9" s="32"/>
      <c r="I9" s="5">
        <f>$H$8/$G$13*F9</f>
        <v>0</v>
      </c>
      <c r="J9" s="5">
        <f t="shared" si="0"/>
        <v>0</v>
      </c>
      <c r="K9" s="5">
        <f t="shared" si="1"/>
        <v>-100</v>
      </c>
      <c r="L9" s="32"/>
      <c r="M9" s="6" t="e">
        <f>($L$8/$J$13)*I9</f>
        <v>#DIV/0!</v>
      </c>
      <c r="N9" s="6" t="e">
        <f t="shared" si="2"/>
        <v>#DIV/0!</v>
      </c>
    </row>
    <row r="10" spans="2:14" ht="15.6" customHeight="1" x14ac:dyDescent="0.25">
      <c r="B10" s="3">
        <v>3</v>
      </c>
      <c r="C10" s="3" t="s">
        <v>49</v>
      </c>
      <c r="D10" s="14" t="s">
        <v>8</v>
      </c>
      <c r="E10" s="4">
        <v>1.02</v>
      </c>
      <c r="F10" s="5">
        <v>99333.33</v>
      </c>
      <c r="G10" s="5">
        <f t="shared" si="3"/>
        <v>101319.9966</v>
      </c>
      <c r="H10" s="32"/>
      <c r="I10" s="5">
        <f>$H$8/$G$13*F10</f>
        <v>0</v>
      </c>
      <c r="J10" s="5">
        <f t="shared" si="0"/>
        <v>0</v>
      </c>
      <c r="K10" s="5">
        <f t="shared" si="1"/>
        <v>-100</v>
      </c>
      <c r="L10" s="32"/>
      <c r="M10" s="6" t="e">
        <f>($L$8/$J$13)*I10</f>
        <v>#DIV/0!</v>
      </c>
      <c r="N10" s="6" t="e">
        <f t="shared" si="2"/>
        <v>#DIV/0!</v>
      </c>
    </row>
    <row r="11" spans="2:14" ht="15.6" customHeight="1" x14ac:dyDescent="0.25">
      <c r="B11" s="3">
        <v>4</v>
      </c>
      <c r="C11" s="3" t="s">
        <v>50</v>
      </c>
      <c r="D11" s="14" t="s">
        <v>8</v>
      </c>
      <c r="E11" s="4">
        <v>0.32900000000000001</v>
      </c>
      <c r="F11" s="5">
        <v>27333.33</v>
      </c>
      <c r="G11" s="5">
        <f t="shared" si="3"/>
        <v>8992.665570000001</v>
      </c>
      <c r="H11" s="32"/>
      <c r="I11" s="5">
        <f>$H$8/$G$13*F11</f>
        <v>0</v>
      </c>
      <c r="J11" s="5">
        <f t="shared" si="0"/>
        <v>0</v>
      </c>
      <c r="K11" s="5">
        <f t="shared" si="1"/>
        <v>-100</v>
      </c>
      <c r="L11" s="32"/>
      <c r="M11" s="6" t="e">
        <f>($L$8/$J$13)*I11</f>
        <v>#DIV/0!</v>
      </c>
      <c r="N11" s="6" t="e">
        <f t="shared" si="2"/>
        <v>#DIV/0!</v>
      </c>
    </row>
    <row r="12" spans="2:14" ht="15.6" customHeight="1" x14ac:dyDescent="0.25">
      <c r="B12" s="3">
        <v>5</v>
      </c>
      <c r="C12" s="3" t="s">
        <v>51</v>
      </c>
      <c r="D12" s="14" t="s">
        <v>8</v>
      </c>
      <c r="E12" s="4">
        <v>0.01</v>
      </c>
      <c r="F12" s="5">
        <v>402333.33</v>
      </c>
      <c r="G12" s="5">
        <f t="shared" si="3"/>
        <v>4023.3333000000002</v>
      </c>
      <c r="H12" s="32"/>
      <c r="I12" s="5">
        <f>$H$8/$G$13*F12</f>
        <v>0</v>
      </c>
      <c r="J12" s="5">
        <f t="shared" si="0"/>
        <v>0</v>
      </c>
      <c r="K12" s="5">
        <f t="shared" si="1"/>
        <v>-100</v>
      </c>
      <c r="L12" s="32"/>
      <c r="M12" s="6" t="e">
        <f>($L$8/$J$13)*I12</f>
        <v>#DIV/0!</v>
      </c>
      <c r="N12" s="6" t="e">
        <f t="shared" si="2"/>
        <v>#DIV/0!</v>
      </c>
    </row>
    <row r="13" spans="2:14" ht="18.75" x14ac:dyDescent="0.3">
      <c r="B13" s="7"/>
      <c r="C13" s="8" t="s">
        <v>9</v>
      </c>
      <c r="D13" s="7"/>
      <c r="E13" s="9"/>
      <c r="F13" s="7"/>
      <c r="G13" s="10">
        <f>SUM(G8:G12)</f>
        <v>307340.97297</v>
      </c>
      <c r="H13" s="10"/>
      <c r="I13" s="7"/>
      <c r="J13" s="11">
        <f>SUM(J8:J12)</f>
        <v>0</v>
      </c>
      <c r="K13" s="11"/>
      <c r="L13" s="12"/>
      <c r="M13" s="12"/>
      <c r="N13" s="13" t="e">
        <f>SUM(N8:N12)</f>
        <v>#DIV/0!</v>
      </c>
    </row>
    <row r="15" spans="2:14" ht="47.25" customHeight="1" x14ac:dyDescent="0.25">
      <c r="C15" s="29" t="s">
        <v>45</v>
      </c>
      <c r="D15" s="29"/>
      <c r="E15" s="29"/>
    </row>
    <row r="16" spans="2:14" x14ac:dyDescent="0.25">
      <c r="C16" s="30" t="s">
        <v>46</v>
      </c>
      <c r="D16" s="30"/>
      <c r="E16" s="30"/>
      <c r="F16" s="28"/>
      <c r="G16" s="28"/>
      <c r="H16" s="28"/>
      <c r="I16" s="28"/>
      <c r="J16" s="28"/>
    </row>
  </sheetData>
  <mergeCells count="13">
    <mergeCell ref="C15:E15"/>
    <mergeCell ref="C16:E16"/>
    <mergeCell ref="L6:N6"/>
    <mergeCell ref="L8:L12"/>
    <mergeCell ref="B2:N2"/>
    <mergeCell ref="B6:B7"/>
    <mergeCell ref="C6:C7"/>
    <mergeCell ref="D6:D7"/>
    <mergeCell ref="E6:E7"/>
    <mergeCell ref="F6:F7"/>
    <mergeCell ref="G6:G7"/>
    <mergeCell ref="H8:H12"/>
    <mergeCell ref="H6:K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19"/>
  <sheetViews>
    <sheetView workbookViewId="0">
      <selection activeCell="E6" sqref="E6:E10"/>
    </sheetView>
  </sheetViews>
  <sheetFormatPr defaultRowHeight="12.75" x14ac:dyDescent="0.2"/>
  <cols>
    <col min="1" max="1" width="5" style="26" customWidth="1"/>
    <col min="2" max="2" width="14.85546875" style="26" customWidth="1"/>
    <col min="3" max="3" width="18.85546875" style="26" customWidth="1"/>
    <col min="4" max="4" width="12.28515625" style="26" customWidth="1"/>
    <col min="5" max="5" width="14.42578125" style="26" customWidth="1"/>
    <col min="6" max="6" width="17" style="26" customWidth="1"/>
    <col min="7" max="7" width="12.85546875" style="26" customWidth="1"/>
    <col min="8" max="8" width="13.85546875" style="26" customWidth="1"/>
    <col min="9" max="9" width="18.7109375" style="26" customWidth="1"/>
    <col min="10" max="11" width="14.140625" style="26" customWidth="1"/>
    <col min="12" max="12" width="16" style="26" customWidth="1"/>
    <col min="13" max="13" width="7.7109375" style="26" customWidth="1"/>
    <col min="14" max="14" width="16.28515625" style="26" customWidth="1"/>
    <col min="15" max="16384" width="9.140625" style="26"/>
  </cols>
  <sheetData>
    <row r="1" spans="1:14" x14ac:dyDescent="0.2">
      <c r="A1" s="49" t="s">
        <v>40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</row>
    <row r="2" spans="1:14" x14ac:dyDescent="0.2">
      <c r="A2" s="50" t="s">
        <v>0</v>
      </c>
      <c r="B2" s="53" t="s">
        <v>18</v>
      </c>
      <c r="C2" s="54"/>
      <c r="D2" s="54"/>
      <c r="E2" s="54"/>
      <c r="F2" s="54"/>
      <c r="G2" s="54"/>
      <c r="H2" s="54"/>
      <c r="I2" s="54"/>
      <c r="J2" s="54"/>
      <c r="K2" s="50" t="s">
        <v>19</v>
      </c>
      <c r="L2" s="50" t="s">
        <v>20</v>
      </c>
      <c r="M2" s="50" t="s">
        <v>21</v>
      </c>
      <c r="N2" s="50" t="s">
        <v>22</v>
      </c>
    </row>
    <row r="3" spans="1:14" x14ac:dyDescent="0.2">
      <c r="A3" s="51"/>
      <c r="B3" s="41" t="s">
        <v>23</v>
      </c>
      <c r="C3" s="42"/>
      <c r="D3" s="43"/>
      <c r="E3" s="41" t="s">
        <v>24</v>
      </c>
      <c r="F3" s="42"/>
      <c r="G3" s="43"/>
      <c r="H3" s="41" t="s">
        <v>25</v>
      </c>
      <c r="I3" s="42"/>
      <c r="J3" s="43"/>
      <c r="K3" s="51"/>
      <c r="L3" s="51"/>
      <c r="M3" s="51"/>
      <c r="N3" s="51"/>
    </row>
    <row r="4" spans="1:14" ht="51" x14ac:dyDescent="0.2">
      <c r="A4" s="52"/>
      <c r="B4" s="17" t="s">
        <v>26</v>
      </c>
      <c r="C4" s="17" t="s">
        <v>27</v>
      </c>
      <c r="D4" s="17" t="s">
        <v>28</v>
      </c>
      <c r="E4" s="17" t="s">
        <v>26</v>
      </c>
      <c r="F4" s="17" t="s">
        <v>27</v>
      </c>
      <c r="G4" s="17" t="s">
        <v>28</v>
      </c>
      <c r="H4" s="17" t="s">
        <v>26</v>
      </c>
      <c r="I4" s="17" t="s">
        <v>27</v>
      </c>
      <c r="J4" s="17" t="s">
        <v>28</v>
      </c>
      <c r="K4" s="52"/>
      <c r="L4" s="52"/>
      <c r="M4" s="52"/>
      <c r="N4" s="52"/>
    </row>
    <row r="5" spans="1:14" x14ac:dyDescent="0.2">
      <c r="A5" s="17">
        <v>1</v>
      </c>
      <c r="B5" s="17">
        <v>2</v>
      </c>
      <c r="C5" s="17">
        <v>3</v>
      </c>
      <c r="D5" s="17">
        <v>4</v>
      </c>
      <c r="E5" s="17">
        <v>5</v>
      </c>
      <c r="F5" s="17">
        <v>6</v>
      </c>
      <c r="G5" s="17">
        <v>7</v>
      </c>
      <c r="H5" s="17">
        <v>8</v>
      </c>
      <c r="I5" s="17">
        <v>9</v>
      </c>
      <c r="J5" s="17">
        <v>10</v>
      </c>
      <c r="K5" s="17">
        <v>12</v>
      </c>
      <c r="L5" s="17">
        <v>13</v>
      </c>
      <c r="M5" s="17">
        <v>14</v>
      </c>
      <c r="N5" s="17">
        <v>15</v>
      </c>
    </row>
    <row r="6" spans="1:14" ht="51" customHeight="1" x14ac:dyDescent="0.2">
      <c r="A6" s="17">
        <v>1</v>
      </c>
      <c r="B6" s="45" t="s">
        <v>41</v>
      </c>
      <c r="C6" s="27" t="s">
        <v>47</v>
      </c>
      <c r="D6" s="18">
        <v>30000</v>
      </c>
      <c r="E6" s="45" t="s">
        <v>42</v>
      </c>
      <c r="F6" s="17" t="str">
        <f>C6</f>
        <v>Металлолом алюминия (силовые обмотки)</v>
      </c>
      <c r="G6" s="18">
        <v>27000</v>
      </c>
      <c r="H6" s="45" t="s">
        <v>43</v>
      </c>
      <c r="I6" s="17" t="str">
        <f>C6</f>
        <v>Металлолом алюминия (силовые обмотки)</v>
      </c>
      <c r="J6" s="18">
        <v>25000</v>
      </c>
      <c r="K6" s="19">
        <v>27333.33</v>
      </c>
      <c r="L6" s="17">
        <v>6.4349999999999996</v>
      </c>
      <c r="M6" s="20" t="s">
        <v>29</v>
      </c>
      <c r="N6" s="19">
        <f t="shared" ref="N6:N8" si="0">K6*L6</f>
        <v>175889.97855</v>
      </c>
    </row>
    <row r="7" spans="1:14" ht="51" customHeight="1" x14ac:dyDescent="0.2">
      <c r="A7" s="17">
        <v>2</v>
      </c>
      <c r="B7" s="46"/>
      <c r="C7" s="27" t="s">
        <v>48</v>
      </c>
      <c r="D7" s="18">
        <v>60000</v>
      </c>
      <c r="E7" s="46"/>
      <c r="F7" s="17" t="str">
        <f>C7</f>
        <v>Металлолом алюминия (провод со стальной жилой)</v>
      </c>
      <c r="G7" s="18">
        <v>53000</v>
      </c>
      <c r="H7" s="46"/>
      <c r="I7" s="17" t="str">
        <f>C7</f>
        <v>Металлолом алюминия (провод со стальной жилой)</v>
      </c>
      <c r="J7" s="18">
        <v>50000</v>
      </c>
      <c r="K7" s="19">
        <v>54333.33</v>
      </c>
      <c r="L7" s="17">
        <v>0.315</v>
      </c>
      <c r="M7" s="20" t="s">
        <v>29</v>
      </c>
      <c r="N7" s="19">
        <f t="shared" ref="N7" si="1">K7*L7</f>
        <v>17114.998950000001</v>
      </c>
    </row>
    <row r="8" spans="1:14" ht="51" customHeight="1" x14ac:dyDescent="0.2">
      <c r="A8" s="17">
        <v>3</v>
      </c>
      <c r="B8" s="46"/>
      <c r="C8" s="27" t="s">
        <v>49</v>
      </c>
      <c r="D8" s="18">
        <v>100000</v>
      </c>
      <c r="E8" s="46"/>
      <c r="F8" s="17" t="str">
        <f>C8</f>
        <v>Металлолом алюминия (провод без изоляции)</v>
      </c>
      <c r="G8" s="18">
        <v>98000</v>
      </c>
      <c r="H8" s="46"/>
      <c r="I8" s="17" t="str">
        <f>C8</f>
        <v>Металлолом алюминия (провод без изоляции)</v>
      </c>
      <c r="J8" s="18">
        <v>100000</v>
      </c>
      <c r="K8" s="19">
        <v>99333.33</v>
      </c>
      <c r="L8" s="17">
        <v>1.02</v>
      </c>
      <c r="M8" s="20" t="s">
        <v>29</v>
      </c>
      <c r="N8" s="19">
        <f t="shared" si="0"/>
        <v>101319.9966</v>
      </c>
    </row>
    <row r="9" spans="1:14" ht="51" customHeight="1" x14ac:dyDescent="0.2">
      <c r="A9" s="17">
        <v>4</v>
      </c>
      <c r="B9" s="46"/>
      <c r="C9" s="27" t="s">
        <v>50</v>
      </c>
      <c r="D9" s="18">
        <v>30000</v>
      </c>
      <c r="E9" s="46"/>
      <c r="F9" s="17" t="str">
        <f>C9</f>
        <v>Металлолом алюминия (провод с изоляцией)</v>
      </c>
      <c r="G9" s="18">
        <v>27000</v>
      </c>
      <c r="H9" s="46"/>
      <c r="I9" s="17" t="str">
        <f>C9</f>
        <v>Металлолом алюминия (провод с изоляцией)</v>
      </c>
      <c r="J9" s="18">
        <v>25000</v>
      </c>
      <c r="K9" s="19">
        <v>27333.33</v>
      </c>
      <c r="L9" s="17">
        <v>0.32900000000000001</v>
      </c>
      <c r="M9" s="20" t="s">
        <v>29</v>
      </c>
      <c r="N9" s="19">
        <f t="shared" ref="N9" si="2">K9*L9</f>
        <v>8992.665570000001</v>
      </c>
    </row>
    <row r="10" spans="1:14" ht="51" customHeight="1" x14ac:dyDescent="0.2">
      <c r="A10" s="17">
        <v>5</v>
      </c>
      <c r="B10" s="47"/>
      <c r="C10" s="27" t="s">
        <v>51</v>
      </c>
      <c r="D10" s="18">
        <v>405000</v>
      </c>
      <c r="E10" s="47"/>
      <c r="F10" s="17" t="str">
        <f>C10</f>
        <v>Металлолом меди</v>
      </c>
      <c r="G10" s="18">
        <v>402000</v>
      </c>
      <c r="H10" s="47"/>
      <c r="I10" s="17" t="str">
        <f>C10</f>
        <v>Металлолом меди</v>
      </c>
      <c r="J10" s="18">
        <v>400000</v>
      </c>
      <c r="K10" s="19">
        <v>402333.33</v>
      </c>
      <c r="L10" s="17">
        <v>0.01</v>
      </c>
      <c r="M10" s="20" t="s">
        <v>29</v>
      </c>
      <c r="N10" s="19">
        <f t="shared" ref="N10" si="3">K10*L10</f>
        <v>4023.3333000000002</v>
      </c>
    </row>
    <row r="11" spans="1:14" x14ac:dyDescent="0.2">
      <c r="M11" s="21" t="s">
        <v>30</v>
      </c>
      <c r="N11" s="22">
        <f>SUM(N6:N10)</f>
        <v>307340.97297</v>
      </c>
    </row>
    <row r="12" spans="1:14" x14ac:dyDescent="0.2">
      <c r="B12" s="48" t="s">
        <v>44</v>
      </c>
      <c r="C12" s="48"/>
      <c r="D12" s="48"/>
      <c r="E12" s="48"/>
      <c r="F12" s="48"/>
      <c r="G12" s="48"/>
      <c r="H12" s="48"/>
      <c r="I12" s="48"/>
    </row>
    <row r="14" spans="1:14" x14ac:dyDescent="0.2">
      <c r="A14" s="40" t="s">
        <v>31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4" ht="13.5" thickBot="1" x14ac:dyDescent="0.25">
      <c r="A15" s="44" t="s">
        <v>32</v>
      </c>
      <c r="B15" s="44"/>
      <c r="C15" s="44"/>
      <c r="D15" s="44"/>
      <c r="E15" s="23"/>
      <c r="F15" s="44"/>
      <c r="G15" s="44"/>
      <c r="H15" s="44"/>
      <c r="I15" s="23"/>
      <c r="J15" s="24"/>
      <c r="K15" s="39" t="s">
        <v>33</v>
      </c>
      <c r="L15" s="39"/>
      <c r="M15" s="23"/>
      <c r="N15" s="23"/>
    </row>
    <row r="16" spans="1:14" x14ac:dyDescent="0.2">
      <c r="A16" s="38" t="s">
        <v>34</v>
      </c>
      <c r="B16" s="38"/>
      <c r="C16" s="38"/>
      <c r="D16" s="38"/>
      <c r="E16" s="23"/>
      <c r="F16" s="38" t="s">
        <v>35</v>
      </c>
      <c r="G16" s="38"/>
      <c r="H16" s="38"/>
      <c r="I16" s="23"/>
      <c r="J16" s="25"/>
      <c r="K16" s="39" t="s">
        <v>36</v>
      </c>
      <c r="L16" s="39"/>
      <c r="M16" s="39"/>
      <c r="N16" s="23"/>
    </row>
    <row r="17" spans="1:11" x14ac:dyDescent="0.2">
      <c r="A17" s="25"/>
      <c r="B17" s="25"/>
      <c r="C17" s="39" t="s">
        <v>37</v>
      </c>
      <c r="D17" s="39"/>
      <c r="E17" s="39"/>
      <c r="F17" s="39"/>
      <c r="G17" s="39"/>
      <c r="H17" s="39"/>
      <c r="I17" s="39"/>
      <c r="J17" s="39"/>
      <c r="K17" s="39"/>
    </row>
    <row r="18" spans="1:11" x14ac:dyDescent="0.2">
      <c r="A18" s="25"/>
      <c r="B18" s="25"/>
      <c r="C18" s="39"/>
      <c r="D18" s="39"/>
      <c r="E18" s="39"/>
      <c r="F18" s="39"/>
      <c r="G18" s="39"/>
      <c r="H18" s="39"/>
      <c r="I18" s="39"/>
      <c r="J18" s="39"/>
      <c r="K18" s="39"/>
    </row>
    <row r="19" spans="1:11" x14ac:dyDescent="0.2">
      <c r="A19" s="40" t="s">
        <v>38</v>
      </c>
      <c r="B19" s="40"/>
      <c r="C19" s="40"/>
      <c r="D19" s="39" t="s">
        <v>39</v>
      </c>
      <c r="E19" s="39"/>
      <c r="F19" s="39"/>
      <c r="G19" s="23"/>
      <c r="H19" s="40"/>
      <c r="I19" s="40"/>
      <c r="J19" s="40"/>
      <c r="K19" s="40"/>
    </row>
  </sheetData>
  <mergeCells count="26">
    <mergeCell ref="A1:N1"/>
    <mergeCell ref="A2:A4"/>
    <mergeCell ref="B2:J2"/>
    <mergeCell ref="K2:K4"/>
    <mergeCell ref="L2:L4"/>
    <mergeCell ref="M2:M4"/>
    <mergeCell ref="N2:N4"/>
    <mergeCell ref="B3:D3"/>
    <mergeCell ref="A19:C19"/>
    <mergeCell ref="D19:F19"/>
    <mergeCell ref="H19:K19"/>
    <mergeCell ref="E3:G3"/>
    <mergeCell ref="H3:J3"/>
    <mergeCell ref="A14:K14"/>
    <mergeCell ref="A15:D15"/>
    <mergeCell ref="F15:H15"/>
    <mergeCell ref="K15:L15"/>
    <mergeCell ref="B6:B10"/>
    <mergeCell ref="E6:E10"/>
    <mergeCell ref="H6:H10"/>
    <mergeCell ref="B12:I12"/>
    <mergeCell ref="A16:D16"/>
    <mergeCell ref="F16:H16"/>
    <mergeCell ref="K16:M16"/>
    <mergeCell ref="C17:K17"/>
    <mergeCell ref="C18:K18"/>
  </mergeCells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№3</vt:lpstr>
      <vt:lpstr>Приложение № 3.1.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Проскуряков Евгений Владимирович</dc:creator>
  <cp:lastModifiedBy>Невзоров А.Ю.</cp:lastModifiedBy>
  <cp:lastPrinted>2023-01-31T11:25:19Z</cp:lastPrinted>
  <dcterms:created xsi:type="dcterms:W3CDTF">2021-03-17T12:31:45Z</dcterms:created>
  <dcterms:modified xsi:type="dcterms:W3CDTF">2023-02-01T08:21:07Z</dcterms:modified>
</cp:coreProperties>
</file>