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ЭтаКнига"/>
  <mc:AlternateContent xmlns:mc="http://schemas.openxmlformats.org/markup-compatibility/2006">
    <mc:Choice Requires="x15">
      <x15ac:absPath xmlns:x15ac="http://schemas.microsoft.com/office/spreadsheetml/2010/11/ac" url="U:\ДРА\8-DRA\№2 Отдел сопровождения процедур по реализации активов\Торги имуществом банков в ДРА\ЕВРОТРАСТ (333)\2023.01.21_А+ППП_П24\Документы от ПКУ\"/>
    </mc:Choice>
  </mc:AlternateContent>
  <xr:revisionPtr revIDLastSave="0" documentId="13_ncr:1_{47A25B48-3E6A-4C1B-9874-33C0FE94F22E}" xr6:coauthVersionLast="47" xr6:coauthVersionMax="47" xr10:uidLastSave="{00000000-0000-0000-0000-000000000000}"/>
  <bookViews>
    <workbookView xWindow="-120" yWindow="-120" windowWidth="29040" windowHeight="17640" tabRatio="764" firstSheet="3" activeTab="3" xr2:uid="{00000000-000D-0000-FFFF-FFFF00000000}"/>
  </bookViews>
  <sheets>
    <sheet name="Аукцион (как заполнять)" sheetId="1" state="hidden" r:id="rId1"/>
    <sheet name="Аукцион и ППП" sheetId="14" state="hidden" r:id="rId2"/>
    <sheet name="Лот 2" sheetId="16" state="hidden" r:id="rId3"/>
    <sheet name="лот 3" sheetId="18" r:id="rId4"/>
    <sheet name="Лот 4" sheetId="17" state="hidden" r:id="rId5"/>
    <sheet name="Регионы" sheetId="4" state="hidden" r:id="rId6"/>
    <sheet name="Подтипы активов" sheetId="5" state="hidden" r:id="rId7"/>
  </sheets>
  <externalReferences>
    <externalReference r:id="rId8"/>
  </externalReferences>
  <definedNames>
    <definedName name="_xlnm._FilterDatabase" localSheetId="1" hidden="1">'Аукцион и ППП'!$A$12:$AE$20</definedName>
    <definedName name="_xlnm.Print_Area" localSheetId="1">'Аукцион и ППП'!$A$1:$O$25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9" i="18" l="1"/>
  <c r="M9" i="18" s="1"/>
  <c r="N9" i="18" s="1"/>
  <c r="O9" i="18" s="1"/>
  <c r="P9" i="18" s="1"/>
  <c r="T9" i="18" s="1"/>
  <c r="M8" i="18"/>
  <c r="N8" i="18" s="1"/>
  <c r="O8" i="18" s="1"/>
  <c r="P8" i="18" s="1"/>
  <c r="T8" i="18" s="1"/>
  <c r="Y7" i="18"/>
  <c r="L7" i="18" s="1"/>
  <c r="M7" i="18"/>
  <c r="N7" i="18" s="1"/>
  <c r="O7" i="18" s="1"/>
  <c r="P7" i="18" s="1"/>
  <c r="T7" i="18" s="1"/>
  <c r="M6" i="18"/>
  <c r="N6" i="18" s="1"/>
  <c r="O6" i="18" s="1"/>
  <c r="P6" i="18" s="1"/>
  <c r="T6" i="18" s="1"/>
  <c r="L5" i="18"/>
  <c r="M5" i="18" s="1"/>
  <c r="N5" i="18" s="1"/>
  <c r="O5" i="18" s="1"/>
  <c r="P5" i="18" s="1"/>
  <c r="T5" i="18" s="1"/>
  <c r="M4" i="18"/>
  <c r="N4" i="18" s="1"/>
  <c r="O4" i="18" s="1"/>
  <c r="P4" i="18" s="1"/>
  <c r="T4" i="18" s="1"/>
  <c r="L4" i="18"/>
  <c r="H20" i="14" l="1"/>
  <c r="Y4" i="16" l="1"/>
  <c r="L4" i="16" s="1"/>
  <c r="L8" i="17" l="1"/>
  <c r="K8" i="17"/>
  <c r="M5" i="17" l="1"/>
  <c r="N5" i="17" s="1"/>
  <c r="O5" i="17" s="1"/>
  <c r="P5" i="17" s="1"/>
  <c r="T5" i="17" s="1"/>
  <c r="M4" i="17" l="1"/>
  <c r="N4" i="17" l="1"/>
  <c r="M8" i="17"/>
  <c r="O4" i="17" l="1"/>
  <c r="N8" i="17"/>
  <c r="P4" i="17" l="1"/>
  <c r="P8" i="17" s="1"/>
  <c r="O8" i="17"/>
  <c r="L5" i="16"/>
  <c r="J14" i="14"/>
  <c r="J20" i="14" s="1"/>
  <c r="T4" i="17" l="1"/>
  <c r="K14" i="14" l="1"/>
  <c r="L14" i="14" l="1"/>
  <c r="K20" i="14"/>
  <c r="M14" i="14" l="1"/>
  <c r="L20" i="14"/>
  <c r="N14" i="14" l="1"/>
  <c r="M20" i="14"/>
  <c r="S14" i="14"/>
  <c r="N20" i="14" l="1"/>
  <c r="T14" i="14"/>
  <c r="L6" i="16" l="1"/>
  <c r="K6" i="16"/>
  <c r="M5" i="16"/>
  <c r="N5" i="16" s="1"/>
  <c r="O5" i="16" s="1"/>
  <c r="P5" i="16" s="1"/>
  <c r="T5" i="16" s="1"/>
  <c r="A5" i="16"/>
  <c r="M4" i="16"/>
  <c r="M6" i="16" l="1"/>
  <c r="N4" i="16"/>
  <c r="N6" i="16" s="1"/>
  <c r="O4" i="16" l="1"/>
  <c r="O6" i="16" s="1"/>
  <c r="P4" i="16" l="1"/>
  <c r="P6" i="16" s="1"/>
  <c r="T4" i="16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Дергачев Владимир Андреевич</author>
    <author>Бражник Диана Николаевна</author>
  </authors>
  <commentList>
    <comment ref="D9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04"/>
          </rPr>
          <t>Выбирается из списка (см. лист "Комментарии")</t>
        </r>
      </text>
    </comment>
    <comment ref="E9" authorId="0" shapeId="0" xr:uid="{00000000-0006-0000-0000-000002000000}">
      <text>
        <r>
          <rPr>
            <b/>
            <sz val="9"/>
            <color indexed="81"/>
            <rFont val="Tahoma"/>
            <family val="2"/>
            <charset val="204"/>
          </rPr>
          <t>Выбирается из списка</t>
        </r>
      </text>
    </comment>
    <comment ref="F9" authorId="1" shapeId="0" xr:uid="{00000000-0006-0000-0000-000003000000}">
      <text>
        <r>
          <rPr>
            <b/>
            <sz val="9"/>
            <color indexed="81"/>
            <rFont val="Tahoma"/>
            <family val="2"/>
            <charset val="204"/>
          </rPr>
          <t>Для составных лотов до 10 позиций приводится расшифровка позиций</t>
        </r>
      </text>
    </comment>
    <comment ref="I9" authorId="1" shapeId="0" xr:uid="{00000000-0006-0000-0000-000004000000}">
      <text>
        <r>
          <rPr>
            <b/>
            <sz val="9"/>
            <color indexed="81"/>
            <rFont val="Tahoma"/>
            <family val="2"/>
            <charset val="204"/>
          </rPr>
          <t>указать дату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K9" authorId="1" shapeId="0" xr:uid="{00000000-0006-0000-0000-000005000000}">
      <text>
        <r>
          <rPr>
            <b/>
            <sz val="9"/>
            <color indexed="81"/>
            <rFont val="Tahoma"/>
            <family val="2"/>
            <charset val="204"/>
          </rPr>
          <t>указать дату</t>
        </r>
      </text>
    </comment>
    <comment ref="N9" authorId="0" shapeId="0" xr:uid="{00000000-0006-0000-0000-000006000000}">
      <text>
        <r>
          <rPr>
            <b/>
            <sz val="9"/>
            <color indexed="81"/>
            <rFont val="Tahoma"/>
            <family val="2"/>
            <charset val="204"/>
          </rPr>
          <t xml:space="preserve">См. лист "Комментарии"
</t>
        </r>
      </text>
    </comment>
    <comment ref="L10" authorId="1" shapeId="0" xr:uid="{00000000-0006-0000-0000-000007000000}">
      <text>
        <r>
          <rPr>
            <b/>
            <sz val="9"/>
            <color indexed="81"/>
            <rFont val="Tahoma"/>
            <family val="2"/>
            <charset val="204"/>
          </rPr>
          <t>Если торги в форме конкурса, то необходимо заменить "аукцион" на "конкурс"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M10" authorId="1" shapeId="0" xr:uid="{00000000-0006-0000-0000-000008000000}">
      <text>
        <r>
          <rPr>
            <b/>
            <sz val="9"/>
            <color indexed="81"/>
            <rFont val="Tahoma"/>
            <family val="2"/>
            <charset val="204"/>
          </rPr>
          <t>Если торги в форме конкурса, то необходимо заменить "аукцион" на "конкурс"</t>
        </r>
      </text>
    </comment>
    <comment ref="B53" authorId="1" shapeId="0" xr:uid="{00000000-0006-0000-0000-000009000000}">
      <text>
        <r>
          <rPr>
            <b/>
            <sz val="9"/>
            <color indexed="81"/>
            <rFont val="Tahoma"/>
            <family val="2"/>
            <charset val="204"/>
          </rPr>
          <t>основной долг, начисленные проценты, пени, штрафы/сумма долга по решению суда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Дергачев Владимир Андреевич</author>
    <author>Бражник Диана Николаевна</author>
  </authors>
  <commentList>
    <comment ref="C11" authorId="0" shapeId="0" xr:uid="{00000000-0006-0000-0100-000001000000}">
      <text>
        <r>
          <rPr>
            <b/>
            <sz val="9"/>
            <color indexed="81"/>
            <rFont val="Tahoma"/>
            <family val="2"/>
            <charset val="204"/>
          </rPr>
          <t>Выбирается из списка (см. лист "Комментарии")</t>
        </r>
      </text>
    </comment>
    <comment ref="D11" authorId="0" shapeId="0" xr:uid="{00000000-0006-0000-0100-000002000000}">
      <text>
        <r>
          <rPr>
            <b/>
            <sz val="9"/>
            <color indexed="81"/>
            <rFont val="Tahoma"/>
            <family val="2"/>
            <charset val="204"/>
          </rPr>
          <t>Выбирается из списка</t>
        </r>
      </text>
    </comment>
    <comment ref="O11" authorId="0" shapeId="0" xr:uid="{00000000-0006-0000-0100-000003000000}">
      <text>
        <r>
          <rPr>
            <b/>
            <sz val="9"/>
            <color indexed="81"/>
            <rFont val="Tahoma"/>
            <family val="2"/>
            <charset val="204"/>
          </rPr>
          <t xml:space="preserve">См. лист "Комментарии"
</t>
        </r>
      </text>
    </comment>
    <comment ref="A23" authorId="1" shapeId="0" xr:uid="{00000000-0006-0000-0100-000004000000}">
      <text>
        <r>
          <rPr>
            <b/>
            <sz val="9"/>
            <color indexed="81"/>
            <rFont val="Tahoma"/>
            <family val="2"/>
            <charset val="204"/>
          </rPr>
          <t>основной долг, начисленные проценты, пени, штрафы/сумма долга по решению суда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<sst xmlns="http://schemas.openxmlformats.org/spreadsheetml/2006/main" count="512" uniqueCount="358">
  <si>
    <t>ИТОГО:</t>
  </si>
  <si>
    <t>3. ДРАГОЦЕННЫЕ  МЕТАЛЛЫ, КАМНИ, МОНЕТЫ, ПРЕДМЕТЫ ИСКУССТВА</t>
  </si>
  <si>
    <t>1. НЕДВИЖИМОЕ ИМУЩЕСТВО</t>
  </si>
  <si>
    <t xml:space="preserve">6. ЦЕННЫЕ БУМАГИ, ДОЛИ УЧАСТИЯ, ПАИ </t>
  </si>
  <si>
    <t>4. ПРОЧИЕ ОСНОВНЫЕ СРЕДСТВА (ИМУЩЕСТВО)</t>
  </si>
  <si>
    <t>5. НЕМАТЕРИАЛЬНЫЕ АКТИВЫ (АВТОРСКИЕ ПРАВА, ТОВАРНЫЕ ЗНАКИ, ПАТЕНТНЫЕ ПРАВА)</t>
  </si>
  <si>
    <t>8. ПРАВА ТРЕБОВАНИЯ К ФИЗИЧЕСКИМ ЛИЦАМ  (ОТДЕЛЬНО ИПОТЕКА, АВТОКРЕДИТЫ, ПОТРЕБИТЕЛЬСКИЕ КРЕДИТЫ)</t>
  </si>
  <si>
    <t>№ лота</t>
  </si>
  <si>
    <t>Местонахождение</t>
  </si>
  <si>
    <t>Склад "МОСМЕК"</t>
  </si>
  <si>
    <t>Москва</t>
  </si>
  <si>
    <t>Санкт-Петербург</t>
  </si>
  <si>
    <t>Севастополь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</si>
  <si>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</si>
  <si>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</si>
  <si>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</si>
  <si>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</si>
  <si>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</si>
  <si>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</si>
  <si>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</si>
  <si>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</si>
  <si>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</si>
  <si>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</si>
  <si>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</si>
  <si>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</si>
  <si>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</si>
  <si>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</si>
  <si>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Калининградская область</t>
  </si>
  <si>
    <t>Калужская область</t>
  </si>
  <si>
    <t>Камчатский край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</si>
  <si>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</si>
  <si>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</si>
  <si>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</si>
  <si>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</si>
  <si>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</si>
  <si>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</si>
  <si>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</si>
  <si>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</si>
  <si>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</si>
  <si>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</si>
  <si>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</si>
  <si>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</si>
  <si>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</si>
  <si>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</si>
  <si>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</si>
  <si>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</si>
  <si>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</si>
  <si>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</si>
  <si>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</si>
  <si>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</si>
  <si>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</si>
  <si>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</si>
  <si>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Псковская область</t>
  </si>
  <si>
    <t>Республика Адыгея</t>
  </si>
  <si>
    <t>Республика Алтай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</si>
  <si>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</si>
  <si>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</si>
  <si>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</si>
  <si>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</si>
  <si>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Кабардино-Балкария</t>
  </si>
  <si>
    <t>Республика Калмыкия</t>
  </si>
  <si>
    <t>Республика Карачаево-Черкессия</t>
  </si>
  <si>
    <t>Республика Карелия</t>
  </si>
  <si>
    <t>Республика Коми</t>
  </si>
  <si>
    <t>Республика Крым</t>
  </si>
  <si>
    <t>Республика Марий Эл</t>
  </si>
  <si>
    <t>Республика Мордовия</t>
  </si>
  <si>
    <t>Республика Саха (Якутия)</t>
  </si>
  <si>
    <t>Республика Северная Осетия - Алания</t>
  </si>
  <si>
    <t>Республика Татарстан (Татарстан)</t>
  </si>
  <si>
    <t>Республика Тыва</t>
  </si>
  <si>
    <t>Республика Удмуртия</t>
  </si>
  <si>
    <t>Республика Хакасия</t>
  </si>
  <si>
    <t>Республика Чечня</t>
  </si>
  <si>
    <t>Республика Чувашия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</si>
  <si>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</si>
  <si>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</si>
  <si>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</si>
  <si>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</si>
  <si>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</si>
  <si>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Смоленская область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</si>
  <si>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</si>
  <si>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</si>
  <si>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</si>
  <si>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</si>
  <si>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</si>
  <si>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</si>
  <si>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Ульяновская область</t>
  </si>
  <si>
    <t>Хабаровский край</t>
  </si>
  <si>
    <t>Ханты-Мансийский автономный округ – Югра</t>
  </si>
  <si>
    <t>Челябинская область</t>
  </si>
  <si>
    <t>Чукотский автономный округ</t>
  </si>
  <si>
    <t>Ямало-Ненецкий автономный округ</t>
  </si>
  <si>
    <t>Ярославская область</t>
  </si>
  <si>
    <t>Подтип активов</t>
  </si>
  <si>
    <t>Свердловская область</t>
  </si>
  <si>
    <t>Акции</t>
  </si>
  <si>
    <t>Банковское оборудование и инвентарь</t>
  </si>
  <si>
    <t>Бронеавтомобили</t>
  </si>
  <si>
    <t>Векселя</t>
  </si>
  <si>
    <t>Воздушный, водный, железнодорожный транспорт</t>
  </si>
  <si>
    <t>Вычислительная и оргтехника</t>
  </si>
  <si>
    <t>Гаражи и машиноместа</t>
  </si>
  <si>
    <t>Грузовой транспорт, автобусы, спецтехника</t>
  </si>
  <si>
    <t>Доли</t>
  </si>
  <si>
    <t>Дома, коттеджи, дачи, таунхаусы</t>
  </si>
  <si>
    <t>Драгоценные камни</t>
  </si>
  <si>
    <t>Драгоценные металлы</t>
  </si>
  <si>
    <t>Земельные участки</t>
  </si>
  <si>
    <t>Имущество стоимостью до 100 000 рублей</t>
  </si>
  <si>
    <t>Квартиры, комнаты, апартаменты</t>
  </si>
  <si>
    <t>Коммерческая недвижимость и имущественные комплексы</t>
  </si>
  <si>
    <t>Комплексные лоты</t>
  </si>
  <si>
    <t>Кредиты ФЛ - авто</t>
  </si>
  <si>
    <t>Кредиты ФЛ - ипотека</t>
  </si>
  <si>
    <t>Легковые автомобили</t>
  </si>
  <si>
    <t>Мебель и предметы интерьера</t>
  </si>
  <si>
    <t>Монеты</t>
  </si>
  <si>
    <t>Нематериальные активы</t>
  </si>
  <si>
    <t>Облигации</t>
  </si>
  <si>
    <t>Оборудование связи и сетевое оборудование</t>
  </si>
  <si>
    <t>Объекты незавершенного строительства</t>
  </si>
  <si>
    <t>Охранно-пожарное оборудование</t>
  </si>
  <si>
    <t>Паи</t>
  </si>
  <si>
    <t>Предметы искусства</t>
  </si>
  <si>
    <t>Прочие ОС</t>
  </si>
  <si>
    <t>Системы кондиционирования и вентиляции</t>
  </si>
  <si>
    <t>Хозяйственный инвентарь</t>
  </si>
  <si>
    <t>Ювелирные изделия</t>
  </si>
  <si>
    <t>Подтипы активов</t>
  </si>
  <si>
    <t>Местонахождение (регион)</t>
  </si>
  <si>
    <t>Начальная цена продажи лотов, руб.</t>
  </si>
  <si>
    <t xml:space="preserve">2. АВТОТРАНСПОРТНЫЕ СРЕДСТВА </t>
  </si>
  <si>
    <r>
      <t xml:space="preserve">Лоты, выставляемые на торги </t>
    </r>
    <r>
      <rPr>
        <b/>
        <sz val="12"/>
        <color theme="1"/>
        <rFont val="Calibri"/>
        <family val="2"/>
        <charset val="204"/>
      </rPr>
      <t>¹</t>
    </r>
  </si>
  <si>
    <t>Приложение № 1.1</t>
  </si>
  <si>
    <t>Наличие обременений и ограничений</t>
  </si>
  <si>
    <t xml:space="preserve">к Порядку реализации активов ликвидируемых кредитных организаций
</t>
  </si>
  <si>
    <t>Количество периодов торгов посредством публичного предложения (далее - торги ППП)</t>
  </si>
  <si>
    <t>Продолжительность каждого периода торгов ППП (далее - периоды торгов) в календарных днях (не менее 7 дней)</t>
  </si>
  <si>
    <t>Форма представления предложения по цене (открытая/закрытая)</t>
  </si>
  <si>
    <t xml:space="preserve">Процент снижения начальной цены имущества на каждом периоде торгов, начиная со второго периода торгов (от начальной цены продажи на первом периоде торгов)¹ </t>
  </si>
  <si>
    <t xml:space="preserve">Полное и краткое наименование кредитной организации </t>
  </si>
  <si>
    <t>Сведения об имуществе</t>
  </si>
  <si>
    <t>на первых торгах в форме аукциона</t>
  </si>
  <si>
    <t>на повторных торгах в форме аукциона</t>
  </si>
  <si>
    <t>Кадастровый (условный) номер</t>
  </si>
  <si>
    <t>Судебная стоимость, руб.</t>
  </si>
  <si>
    <t>земельный участок</t>
  </si>
  <si>
    <t>автомобиль</t>
  </si>
  <si>
    <t>предмет искусства</t>
  </si>
  <si>
    <t>основное средство</t>
  </si>
  <si>
    <t>НМА</t>
  </si>
  <si>
    <t>доля в уставном капитале</t>
  </si>
  <si>
    <t>7. ПРАВА ТРЕБОВАНИЯ К ЮРИДИЧЕСКИМ ЛИЦАМ И ИНДИВИДУАЛЬНЫМ ПРЕДПРИНИМАТЕЛЯМ</t>
  </si>
  <si>
    <t>Категория актива (для НПФ)</t>
  </si>
  <si>
    <t>1 договор в ин. валюте</t>
  </si>
  <si>
    <t>1 договор в рублях</t>
  </si>
  <si>
    <t>1 ЮЛ/ИП, 2-10 договоров в рублях</t>
  </si>
  <si>
    <t>1 ЮЛ/ИП, 2-10 договоров в разных валютах</t>
  </si>
  <si>
    <t>1 ФЛ, 2-10 договоров в разных валютах</t>
  </si>
  <si>
    <t>1 ФЛ, 2-10 договоров в рублях</t>
  </si>
  <si>
    <t>Права требования к ФЛ - прочие</t>
  </si>
  <si>
    <t>Права требования к ЮЛ</t>
  </si>
  <si>
    <t>Права требования к ИП</t>
  </si>
  <si>
    <t>НЕ ЭЛЕКТРОННЫЕ ТОРГИ</t>
  </si>
  <si>
    <r>
      <rPr>
        <b/>
        <sz val="16"/>
        <rFont val="Times New Roman"/>
        <family val="1"/>
        <charset val="204"/>
      </rPr>
      <t>Аукцион</t>
    </r>
    <r>
      <rPr>
        <b/>
        <sz val="16"/>
        <color theme="0" tint="-0.34998626667073579"/>
        <rFont val="Times New Roman"/>
        <family val="1"/>
        <charset val="204"/>
      </rPr>
      <t>/Конкурс</t>
    </r>
  </si>
  <si>
    <t>Конкурная масса</t>
  </si>
  <si>
    <t>Пенсионные накопления</t>
  </si>
  <si>
    <t>Пенсионные резервы</t>
  </si>
  <si>
    <t>Оценка лотов проведена ... (указать наименование оценочной компании). Отчет об оценке (указать номер) от дд.мм.гг</t>
  </si>
  <si>
    <t xml:space="preserve">Балансовая стоимость лота по состоянию на дд.мм.гг, руб. </t>
  </si>
  <si>
    <t xml:space="preserve">Оценочная стоимость лота по состоянию на дд.мм.гг, руб.   </t>
  </si>
  <si>
    <t xml:space="preserve">Балансовая стоимость лотов (права требования) включает … </t>
  </si>
  <si>
    <t>VIN (для автотранспорта)</t>
  </si>
  <si>
    <t>помещение + имущество</t>
  </si>
  <si>
    <t>здание/квартира/помещение/гараж</t>
  </si>
  <si>
    <t>здание+земельный участок</t>
  </si>
  <si>
    <t>монета</t>
  </si>
  <si>
    <t>слиток/драгоценный камень</t>
  </si>
  <si>
    <t>основные средства (2-10 наименований)</t>
  </si>
  <si>
    <t>основные средства (более 10 наименований)+расшифровка</t>
  </si>
  <si>
    <t>паи</t>
  </si>
  <si>
    <t>акция/вексель/облигация</t>
  </si>
  <si>
    <t>Права требования к 2-10 ЮЛ/ИП (до 10 договоров)</t>
  </si>
  <si>
    <t>Права требования к 2-10 ЮЛ/ИП (более 10 договоров)+расшифровка</t>
  </si>
  <si>
    <t>Права требования к 2-10 ФЛ (до 10 договоров)</t>
  </si>
  <si>
    <t>Права требования к 2-10 ФЛ (до 10 договоров)+расшифровка</t>
  </si>
  <si>
    <t>1 договор в ин.валюте</t>
  </si>
  <si>
    <t>х</t>
  </si>
  <si>
    <t>этаж/этажность, информация по каждому помещению (площадь)</t>
  </si>
  <si>
    <t>этаж/этажность; категория и назначание земель</t>
  </si>
  <si>
    <t>категория и назначание земель</t>
  </si>
  <si>
    <t xml:space="preserve">этаж/этажность, информация по каждому помещению (площадь), наличие имущества (поз.)
</t>
  </si>
  <si>
    <t>Наименование - площадь кв. м, адрес: …</t>
  </si>
  <si>
    <t>Наименование - площадь кв. м, земельный участок - площадь кв. м, адрес: …</t>
  </si>
  <si>
    <t>Наименование - площадь кв. м, адрес: …, основные средства (поз.)</t>
  </si>
  <si>
    <t>Наименование марки а/м</t>
  </si>
  <si>
    <t>цвет, год выпуска, пробег, объем двигателя, коробка передач (л. с.), тип двигателя, привод, населенный пункт</t>
  </si>
  <si>
    <t>Наименование</t>
  </si>
  <si>
    <t>Вид монеты</t>
  </si>
  <si>
    <t>Наименование предмета искусства</t>
  </si>
  <si>
    <t>вес, проба, количество шт., населенный пункт</t>
  </si>
  <si>
    <t>серия монет, наименование, номинал, проба, количество, населенный пункт</t>
  </si>
  <si>
    <t>наименование (дата произведения, автор), населенный пункт</t>
  </si>
  <si>
    <t>Наименование1 (шт.), наименование2 (шт.), …</t>
  </si>
  <si>
    <t>Наименование  (поз.)</t>
  </si>
  <si>
    <t>описание основного средства, населенный пункт</t>
  </si>
  <si>
    <t>описание каждого основного средства, населенный пункт</t>
  </si>
  <si>
    <t>населенный пункт</t>
  </si>
  <si>
    <t xml:space="preserve">описание НМА, населенный пункт
</t>
  </si>
  <si>
    <t>Вид ценной бумаги Эмитент, ИНН</t>
  </si>
  <si>
    <t>Доля в уставном капитале Наименование организации, ИНН</t>
  </si>
  <si>
    <t>Наименование организации, ИНН</t>
  </si>
  <si>
    <t>номер, номинальная стоимость, срок погашения (для векселей, облигаций), доля владения (для акций), количество, населеный пункт</t>
  </si>
  <si>
    <t>размер доли в %, номинальная стоимость, населеный пункт</t>
  </si>
  <si>
    <t>под управлением Наименование компании, рег.номер, шт. или в %, населеный пункт</t>
  </si>
  <si>
    <t>Наименование ЮЛ/ИП, ИНН</t>
  </si>
  <si>
    <t>Права требования к … юридическим лицам/ИП</t>
  </si>
  <si>
    <t>КД … от дд.мм.гг (0,00 долларов США/евро), населеный пункт</t>
  </si>
  <si>
    <t>КД … от дд.мм.гг, населеный пункт</t>
  </si>
  <si>
    <t>КД1 … от дд.мм.гг/номер решения суда от дд.мм.гг/ИЛ номер, дд.мм.гг; КД2 … от дд.мм.гг/номер решения суда от дд.мм.гг/ИЛ номер, дд.мм.гг; … ; (0,00 долларов США/ 0,00 евро, 0,00 руб.), населеный пункт</t>
  </si>
  <si>
    <t>КД … от дд.мм.гг/номер решения суда от дд.мм.гг/ИЛ номер, дата, населеный пункт</t>
  </si>
  <si>
    <t>Наименование1 ЮЛ/ИП, ИНН, КД … от дд.мм.гг/номер решения суда от дд.мм.гг/ИЛ номер, дд.мм.гг, ...; Наименование2 ЮЛ/ИП, ИНН, КД … от дд.мм.гг/номер решения суда от дд.мм.гг/ИЛ номер, дд.мм.гг;… , населеный пункт; …</t>
  </si>
  <si>
    <t>населеный пункт</t>
  </si>
  <si>
    <t>Ф.И.О. (полностью)</t>
  </si>
  <si>
    <t>Права требования к … физическим лицам</t>
  </si>
  <si>
    <t>КД1 … от дд.мм.гг/номер решения суда от дд.мм.гг/ИЛ номер, дд.мм.гг; КД2 … от дд.мм.гг/номер решения суда от дд.мм.гг/ИЛ номер, дд.мм.гг; …; (0,00 долларов США/ 0,00 евро, 0,00 руб.), населеный пункт</t>
  </si>
  <si>
    <t>КД1 … от дд.мм.гг/номер решения суда от дд.мм.гг/ИЛ номер, дд.мм.гг; КД2 … от дд.мм.гг/номер решения суда от дд.мм.гг/ИЛ номер, дд.мм.гг; …; населеный пункт</t>
  </si>
  <si>
    <t>ФИО1, КД … от дд.мм.гг/номер решения суда от дд.мм.гг/ИЛ номер, дд.мм.гг, ...; ФИО2, КД … от дд.мм.гг/номер решения суда от дд.мм.гг/ИЛ номер, дд.мм.гг, …; …; населеный пункт</t>
  </si>
  <si>
    <t>Недвижимое имущество</t>
  </si>
  <si>
    <t>Автотранспортные средства</t>
  </si>
  <si>
    <t>Драгоценные металлы, камни, монеты, предметы искусства</t>
  </si>
  <si>
    <t>Прочие основные средства (имущество)</t>
  </si>
  <si>
    <t>Нематериальные активы (авторские права, товарные знаки, патентные права)</t>
  </si>
  <si>
    <t>Ценные бумаги, доли участия, паи</t>
  </si>
  <si>
    <t>Права требования к ЮЛ и ИП</t>
  </si>
  <si>
    <t>Права требования к ФЛ</t>
  </si>
  <si>
    <t>предмет залога</t>
  </si>
  <si>
    <t>нет</t>
  </si>
  <si>
    <t>комментарии</t>
  </si>
  <si>
    <t>дата последнего погашения</t>
  </si>
  <si>
    <t xml:space="preserve">Балансовая стоимость лотов (права требования) включает основной долг, начисленные проценты. </t>
  </si>
  <si>
    <t>Закрытая</t>
  </si>
  <si>
    <t>КБ "ЕВРОТРАСТ" (ЗАО)</t>
  </si>
  <si>
    <t>Стоимость лота, руб.</t>
  </si>
  <si>
    <t xml:space="preserve">Оценочная по состоянию на дд.мм.гг, руб.   </t>
  </si>
  <si>
    <t>Наименование лота</t>
  </si>
  <si>
    <t>1. ПРАВА ТРЕБОВАНИЯ К ЮРИДИЧЕСКИМ ЛИЦАМ И ИНДИВИДУАЛЬНЫМ ПРЕДПРИНИМАТЕЛЯМ</t>
  </si>
  <si>
    <t>к Порядку реализации активов</t>
  </si>
  <si>
    <t xml:space="preserve">
</t>
  </si>
  <si>
    <t xml:space="preserve"> ликвидируемых кредитных организаций</t>
  </si>
  <si>
    <t>на первом периоде торгов  (соответствует цене на повторных торгах в форме аукциона/конкурса/ предыдущих торгах ППП)</t>
  </si>
  <si>
    <t xml:space="preserve">на последнем периоде торгов </t>
  </si>
  <si>
    <t>залог</t>
  </si>
  <si>
    <t>снижение</t>
  </si>
  <si>
    <t>проверка</t>
  </si>
  <si>
    <t>минимальная цена( % от начальной)</t>
  </si>
  <si>
    <t>количество периодов</t>
  </si>
  <si>
    <t>Дата последних торгов</t>
  </si>
  <si>
    <t>Процент к суд. Стоимости</t>
  </si>
  <si>
    <t>предыдущие торги</t>
  </si>
  <si>
    <t xml:space="preserve">сумма поступлений </t>
  </si>
  <si>
    <t>Судебная работа по залогам</t>
  </si>
  <si>
    <t>Исполнительное производство</t>
  </si>
  <si>
    <t>экспертная оценка залога</t>
  </si>
  <si>
    <t>Процент снижения</t>
  </si>
  <si>
    <t>на первых торгах</t>
  </si>
  <si>
    <t>на повторных торгах</t>
  </si>
  <si>
    <t xml:space="preserve">Оценка лотов не проводилась. Ограничения ЭАД на реализацию учтены. </t>
  </si>
  <si>
    <t>Приложение № 1.3</t>
  </si>
  <si>
    <t>А+ППП</t>
  </si>
  <si>
    <t>оценка не проводилась</t>
  </si>
  <si>
    <t xml:space="preserve">Решением АС Московской области от 17.10.2016 г. по делу № А41-33145/2016 Борисова О.И. признана несостоятельным (банкротом), введена процедура реализации имущества.
Определением АС Московской области от 04.04.2017 г. по делу № А41-33145/2016 требование КБ «ЕВРОТРАСТ» (ЗАО) включено в третью очередь реестра требований кредиторов Борисовой Ольги Ивановны в размере 609 012,08 руб.
Определением АС Московской области от 17.08.2020 г. по делу № А41-33145/2016 завершена процедура реализации имущества Борисовой Ольги Ивановны, в отношении Борисовой О. И. правила освобождения от дальнейшего исполнения обязательств перед кредиторами не применены.
</t>
  </si>
  <si>
    <t>Определением Арбитражного суда Московской области  по делу А41-33145/16  от 29.08.2022 определено : выдать КБ «ЕВРОТРАСТ» (ЗАО) исполнительный лист следующего содержания: «Взыскать с Борисовой Ольги Ивановны  в пользу КБ «ЕВРОТРАСТ» (ЗАО) денежные средства в размере  609 012 руб. 08 коп.».</t>
  </si>
  <si>
    <t>отсутствует</t>
  </si>
  <si>
    <t>реализован в процедуре банкротства</t>
  </si>
  <si>
    <t xml:space="preserve">Бабаев М.А.о дело  А33-26079/2019.
Определением АС Красноярского края  от 11.11.2019 должник признан банкротом, в отношении него введена процедура реструктуризации долга, требования банка в размере 914 846,15 руб. включены в 3 очередь РТК как обеспеченные залогом имуществом должника.
Определением АС Красноярского края  от 19.06.2020 требования банка в размере 1 407 525,74 руб. включены в РТК.
Определением АC Красноярского края  от 13.01.2021 требования банка в размере 103 149,28 руб. включены в РТК.
Определением  от 11.03.2022 срок процедуры реализации имущества гражданина продлен до 22.06.2022. 12.04.2021  утверждено Положение о порядке, сроках и условиях реализации имущества Бабаева М.А. 21.05.2021 на сайте  Федресурса  размещено объявление о проведении торгов.13.05.2022 сообщение о реализации имущества за 751000,78 руб.поступили д/с : 15.07.2022 - 642 105,66 руб., 29.08.2022 - 33 795,04 руб. </t>
  </si>
  <si>
    <t>Расшифровка сборного лота</t>
  </si>
  <si>
    <t xml:space="preserve"> Лот № 1</t>
  </si>
  <si>
    <t xml:space="preserve">Права требования к  физическим лицам </t>
  </si>
  <si>
    <t>Балансовая по состоянию на 01.09.2022</t>
  </si>
  <si>
    <t>судебная стоимость на 01.09.2022</t>
  </si>
  <si>
    <t>Начальная цена продажи на первых торгах (АО)</t>
  </si>
  <si>
    <t>Начальная цена продажи на повторных торгах (АО)</t>
  </si>
  <si>
    <t>Начальная цена продажи на первом периоде торгов (ППП)</t>
  </si>
  <si>
    <t>Начальная цена продажи на последнем периоде торгов (ППП)</t>
  </si>
  <si>
    <t>ограничения</t>
  </si>
  <si>
    <t>% снижения</t>
  </si>
  <si>
    <t>предел снижения</t>
  </si>
  <si>
    <t>банкротство</t>
  </si>
  <si>
    <t>ИП / банкротство</t>
  </si>
  <si>
    <t xml:space="preserve">дата последнего погашения </t>
  </si>
  <si>
    <t>сумма поступлений</t>
  </si>
  <si>
    <t xml:space="preserve">Примечание </t>
  </si>
  <si>
    <t xml:space="preserve">нет </t>
  </si>
  <si>
    <t>Барабанова Вера Михайловна, КД ПКИ-03/76/13 от 10.10.2013, решение Арбитражного суда ярославской области от 21.07.2020 по делу А82-15216/2019, определение Арбитражного суда Ярославской области от 16.02.2021 по делу А82-15216/2019 о довключении требований в РТК</t>
  </si>
  <si>
    <t xml:space="preserve">да </t>
  </si>
  <si>
    <t>Барабанова В.М. дело А82-15216/2019.
В РТК требования Банка включены как залоговые. 28.03.2022 состоялись торги залоговым имуществом-квартира реализована по цене 5 643 000,00.  30.03.2022 ФУ должника направлены реквизиты для перечисдения средств за реализацию залогового имущества. Определением от 14.04.2022 процедура реализации продлена до 14.07.2022.3 802 353,29  поступило от реализации квартиры 02.02.2022</t>
  </si>
  <si>
    <t>Залог реализован приставом 
за 1 421 700,00 руб.
28.02.2013 деньги перечислены банку</t>
  </si>
  <si>
    <t xml:space="preserve"> Лот № 2</t>
  </si>
  <si>
    <t>88089/22/73017-ИП от 18.08.2022 исполнительный лист от 05.06.2012 № ВС 026688502- действующее</t>
  </si>
  <si>
    <t>Залог реализован приставом 
за 1 426 215,00 руб.
21.12.2021 деньги перечислены банку</t>
  </si>
  <si>
    <t>68695/20/30017-ИП от 11.12.2020 исполнительный лист от 11.02.2020 № ФС№025688024- действующее</t>
  </si>
  <si>
    <t>Залог реализован приставом 
за 978 690,00 руб.
27.06.2011 деньги перечислены банку</t>
  </si>
  <si>
    <t>Бабаев М.А.о  находится в процедуре банкротства</t>
  </si>
  <si>
    <t xml:space="preserve"> Барабанова В.М. находится в процедуре банкротства</t>
  </si>
  <si>
    <t>Залог реализован приставом 
за 1 107 465,00 руб.
17.12.2012 деньги перечислены банку</t>
  </si>
  <si>
    <t>Коновалов Евгений Викторович, определение Беловского городского суда Кемеровской области по делу 2-289/2016 М 13-49/2019 от 14.02.2019</t>
  </si>
  <si>
    <t>Трапезникова  Т. Б. 
139831/18/22022-ИП от 08.11.2018, 139831/18/22022-СД, исполнительный лист от 13.07.2018 № ФС027197360- окончено 19.03.2021
Зубов А.И.
139833/18/22022-ИП от 07.11.2018,139833/18/22022-СД, исполнительный лист от 13.07.2018 № ФС027197468 - действующее</t>
  </si>
  <si>
    <t>18615/15/22089-ИП от 29.08.2012, окончено 27.03.2020</t>
  </si>
  <si>
    <t>52823/15/21002-ИП от 07.09.2011, исполнительный лист от 20.07.2011 № ВС 008198195- окончено 29.12.2020</t>
  </si>
  <si>
    <t>Решение Арбитражного суда г. Москвы по делу А40-139211/15 от 19.10.2015</t>
  </si>
  <si>
    <t>178349/19/42002-ИП от 02.10.2019, исполнительный лист ФС 022624898 от 17.04.2019- окончено 15.01.2020</t>
  </si>
  <si>
    <t>Борисова Ольга Ивановна, определение Арбитражного суда Московской области  по делу А41-33145/2016  от 29.08.2022</t>
  </si>
  <si>
    <t xml:space="preserve">Нестеров Константин Викторович, КИ-121/731/07 от 19.09.2007, решение Заволжского районного суда г. Ульяновска по делу  2-768/2012 от 11.04.2012 </t>
  </si>
  <si>
    <t>Казакова (Беззабава) Евгения Васильевна, КД КИ-608/21/07 от 14.12.2007, заочное решение Московского районного суда г. Чебоксары Чувашской Республики по делу 2-2868/2011 от 07.06.2011</t>
  </si>
  <si>
    <t>Трапезникова Татьяна Борисовна солидарно с Зубовым Андреем Игоревичем, КД КИ-1227/221/07 от 07.12.2007, решение Индустриального районного суда г. Барнаула Алтайского края по делу 2-2702/2010 от 01.10.2010</t>
  </si>
  <si>
    <t>Тарасов Александр Сергеевич ( наследник Тарасова С.В.) КД КИ-82/302/08 от 27.02.2008, решение Советского районного суда г. Астрахани по делу 2-576/2018 от 27.02.2018, определение Советского районного суда г. Астрахани по делу 2-576/2018 от 18.09.2018</t>
  </si>
  <si>
    <t>1. Залог реализован в ходе ИП за 867 943,50 руб. 
2. От реализации в ходе ИП поступили д/с в  размере 319 990,88 руб.</t>
  </si>
  <si>
    <t xml:space="preserve">Права требования к ФЛ </t>
  </si>
  <si>
    <t>Бабаев Мати Ахмедага Оглы, КИ-243/24/07 от 23.11.2007, решение Арбитражного суда Красноярского края по делу А33-26079/2019 от 14.07.2020, определение Арбитражного суда Красноярского края по делу  А33-26079/2019 от 11.11.2019, определение Арбитражного суда  Красноярского края по делу А33-26079-1/2019  от 19.06.2020 о включении в РТК, определение Арбитражного суда  Красноярского края по делу А33-26079-3/2019 от 13.01.2021 о включении в РТК.</t>
  </si>
  <si>
    <t xml:space="preserve">Балансовая по состоянию на 01.10.2022, руб. </t>
  </si>
  <si>
    <t>Размер задолженности, установленный судом на 01.10.2022</t>
  </si>
  <si>
    <t>Бабаев М.А.о, Барабанова В. М.  находятся в процедуре банкротства</t>
  </si>
  <si>
    <t>19.09.2022 г.  МО по ИОИП УФССП России по Свердловской области  возбудили  ИП 209831/22/66062-ИП   </t>
  </si>
  <si>
    <t>расшифровка лот  2</t>
  </si>
  <si>
    <r>
      <t>Клемина Наталья Викторовна</t>
    </r>
    <r>
      <rPr>
        <sz val="10"/>
        <rFont val="Times New Roman"/>
        <family val="1"/>
        <charset val="204"/>
      </rPr>
      <t>, КД КИ-1205/221/07 от 05.12.2007, решение Октябрьским районным судом г. Барнаула по делу 2-1709/2012 от 07.06.2012</t>
    </r>
  </si>
  <si>
    <t>г. Москва</t>
  </si>
  <si>
    <t>В ходе ИП при распределении д/с от реализации недвижимости д/с были распределены судебным приставом по всем заявленным взыскателям.  Решением Арбитражный суд Ярославской области  от 12.04.2019  по делу  А 82-3132/2019  было вынесено решение неосновательное обогащения к Центру микрофинансирования г. Рыбинска. Получен  ФС  031907500 от 08.05.2019.  ИП 73710/19/76021-ИП от 03.09.2019 г. окончено 17.01.2020 по ст. 46  ч. 1 п. 3 .   Сумма взыскания 36 978,00 руб. Оригинал находится у ПКУ.</t>
  </si>
  <si>
    <t>расшифровка лот  3</t>
  </si>
  <si>
    <r>
      <t xml:space="preserve">38730/20/76025-ИП от 09.11.2016, 15637/16/76025-СД от 09.11.2016- прекращено 16.03.2021 (ст. 46 ч. 1п. 3)
 ФС № 0085918811 от 31.08.2016 г. </t>
    </r>
    <r>
      <rPr>
        <u/>
        <sz val="10"/>
        <rFont val="Times New Roman"/>
        <family val="1"/>
        <charset val="204"/>
      </rPr>
      <t>03.12.2020 г. ИП окончено</t>
    </r>
    <r>
      <rPr>
        <sz val="10"/>
        <rFont val="Times New Roman"/>
        <family val="1"/>
        <charset val="204"/>
      </rPr>
      <t xml:space="preserve"> 15637/16/76025-ИП от 09.11.2016 г. по ст. 46  ч. 1 п. 3 .  Оригинал находится у ПКУ.
 ФС № 016384938 от 07.12.2017 г. ИП окончено 4402/18/76025-ИП от 26.04.2018 г. по ст. 46  ч. 1 п. 3. Оригинала у нас нет. 
</t>
    </r>
  </si>
  <si>
    <t>для лотов № № 1,2,3,4 - 7,1%.</t>
  </si>
  <si>
    <t>для лотов № № 1,2,3,4 - 15</t>
  </si>
  <si>
    <t xml:space="preserve">ООО "Смарт-Инвест"  (ОГРН 1116658020885,  ИНН 6658394789) </t>
  </si>
  <si>
    <t>КИ-243/24/07 от 23.11.2007.Решение Арбитражного суда Красноярского края по делу А33-26079/2019 от 14.07.2020, определение Арбитражного суда Красноярского края по делу  А33-26079/2019 от 11.11.2019, определение Арбитражного суда  Красноярского края по делу А33-26079-1/2019  от 19.06.2020 о включении в РТК, определение Арбитражного суда  Красноярского края по делу А33-26079-3/2019 от 13.01.2021 о включении в РТК; Барабанова Вера Михайловна, КД ПКИ-03/76/13 от 10.10.2013, решение Арбитражного суда ярославской области от 21.07.2020 по делу А82-15216/2019, определение Арбитражного суда Ярославской области от 16.02.2021 по делу А82-15216/2019 о довключении требований в РТК.: 
 КД ПКИ-03/76/13 от 10.10.2013.Решение Арбитражного суда ярославской области от 21.07.2020 по делу А82-15216/2019, определение Арбитражного суда Ярославской области от 16.02.2021 по делу А82-15216/2019 о довключении требований в РТК.</t>
  </si>
  <si>
    <t>Бабаев Мати Ахмедага Оглы; Барабанова Вера Михайловна.</t>
  </si>
  <si>
    <t xml:space="preserve">Права требования к 6 физическим лицам </t>
  </si>
  <si>
    <t>2. 1.ПРАВА ТРЕБОВАНИЯ К ФИЗИЧЕСКИМ ЛИЦАМ (прочее)</t>
  </si>
  <si>
    <t>Тарасов  Сергей Владимирович умер 12.07.2010</t>
  </si>
  <si>
    <t>Созаемщик  Клемин Роман Петрович  в процедуре банкротства освобожден от обязательств.</t>
  </si>
  <si>
    <t xml:space="preserve">Созаемщик Казаков Денис Владимирович - 12.05.13 умер (правоприемников нет). </t>
  </si>
  <si>
    <t>Коновалов Евгений Викторович,Борисова Ольга Ивановна</t>
  </si>
  <si>
    <t>Определение Беловского городского суда Кемеровской области по делу 2-289/2016 М 13-49/2019 от 14.02.2019, Определение Арбитражного суда Московской области  по делу А41-33145/2016  от 29.08.2022;
 Определение Арбитражного суда Московской области  по делу А41-33145/2016  от 29.08.2022.</t>
  </si>
  <si>
    <t>Воронина Ольга Валентиновна, КД КИ-50/76/07 от 16.11.2007, решение Угличского районного суда Ярославской области по делу 2-93/16 от 20.06.2016</t>
  </si>
  <si>
    <t>расшифровка лот  4</t>
  </si>
  <si>
    <t>2. ПРАВА ТРЕБОВАНИЯ К ФИЗИЧЕСКИМ ЛИЦАМ (ИПОТЕКА (залог отсутствует))</t>
  </si>
  <si>
    <t>В ходе ИП залог реализован , поступили д/с 980 998,79 руб.</t>
  </si>
  <si>
    <t>Балансовая по состоянию на 01.10.2022</t>
  </si>
  <si>
    <t>судебная стоимость на 01.10.2022</t>
  </si>
  <si>
    <t>Созаемщик  Гордеева Виктория Юрьевна ч  в процедуре банкротства освобожден от обязательств.</t>
  </si>
  <si>
    <t>Тарасов  Сергей Владимирович умер 12.07.2010,
Созаемщик  Клемин Роман Петрович  в процедуре банкротства освобожден от исполнения обязательств,
Созаемщик Казаков Денис Владимирович - 12.05.13 умер (правоприемников нет),
Созаемщик  Гордеева Виктория Юрьевна   в процедуре банкротства освобождена от исполнения обязательств.</t>
  </si>
  <si>
    <r>
      <rPr>
        <b/>
        <u/>
        <sz val="10"/>
        <rFont val="Times New Roman"/>
        <family val="1"/>
        <charset val="204"/>
      </rPr>
      <t xml:space="preserve">созаемщик Гордеева В.Ю.
</t>
    </r>
    <r>
      <rPr>
        <sz val="10"/>
        <rFont val="Times New Roman"/>
        <family val="1"/>
        <charset val="204"/>
      </rPr>
      <t xml:space="preserve">
Решением от 19.02.2019 признана банкротом, введена процедура реализации имущества. Определением от 22.11.2019 о включении в 3 очередь РТК на сумму 7 689 524,04 руб. Определением от 06.02.2020 завершена процедура реализации имущества. Освобождена от исполнения обязательст.
</t>
    </r>
    <r>
      <rPr>
        <b/>
        <sz val="10"/>
        <rFont val="Times New Roman"/>
        <family val="1"/>
        <charset val="204"/>
      </rPr>
      <t>Судебный акт с доначислением процентов  по день исполнения решения суда.</t>
    </r>
  </si>
  <si>
    <r>
      <rPr>
        <b/>
        <u/>
        <sz val="10"/>
        <rFont val="Times New Roman"/>
        <family val="1"/>
        <charset val="204"/>
      </rPr>
      <t xml:space="preserve"> СОЗАЕМЩИК Клемин Р.П.
</t>
    </r>
    <r>
      <rPr>
        <sz val="10"/>
        <rFont val="Times New Roman"/>
        <family val="1"/>
        <charset val="204"/>
      </rPr>
      <t xml:space="preserve">
Решением АС Алтайского края ИП Клемин Р.П. признан банкротом, в отношении него было открыто конкурсное производство.
Банк включен в РТК  ИП Клемин Р.П. в размере требований 1132039 руб. 76 коп., квартира, на которую банк просит обратить взыскание в конкурсную массу не включалась.
Определением АС Алтайского края  конкурсное производство в отношении ИП Клемин Р.П. завершено. Должник освобожден от исполнения обязательств.
</t>
    </r>
    <r>
      <rPr>
        <b/>
        <sz val="10"/>
        <rFont val="Times New Roman"/>
        <family val="1"/>
        <charset val="204"/>
      </rPr>
      <t>Судебный акт с доначислением процентов  по день исполнения решения суда.</t>
    </r>
  </si>
  <si>
    <r>
      <rPr>
        <b/>
        <u/>
        <sz val="10"/>
        <rFont val="Times New Roman"/>
        <family val="1"/>
        <charset val="204"/>
      </rPr>
      <t xml:space="preserve">СОЗАЕМЩИК  Казаков Д.В.
</t>
    </r>
    <r>
      <rPr>
        <sz val="10"/>
        <rFont val="Times New Roman"/>
        <family val="1"/>
        <charset val="204"/>
      </rPr>
      <t xml:space="preserve">
Получен ответ из ОСП, согласно которому ИП прекращено 21.12.14г. в связи со смертью  должника 12.05.13 (без правопреемства). 
</t>
    </r>
    <r>
      <rPr>
        <b/>
        <sz val="10"/>
        <rFont val="Times New Roman"/>
        <family val="1"/>
        <charset val="204"/>
      </rPr>
      <t>Судебный акт с доначислением процентов  по день исполнения решения суда.</t>
    </r>
  </si>
  <si>
    <t>Наименование имущества (позиций)</t>
  </si>
  <si>
    <t>Расшифровка сборного лота 3</t>
  </si>
  <si>
    <t xml:space="preserve"> Лот 3</t>
  </si>
  <si>
    <t>Права требования к 6 физическим лицам, г. Москва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</si>
</sst>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₽_-;\-* #,##0.00\ _₽_-;_-* &quot;-&quot;??\ _₽_-;_-@_-"/>
    <numFmt numFmtId="165" formatCode="_-* #,##0.00_р_._-;\-* #,##0.00_р_._-;_-* &quot;-&quot;??_р_._-;_-@_-"/>
    <numFmt numFmtId="166" formatCode="0.0%"/>
    <numFmt numFmtId="167" formatCode="#,##0.00_ ;\-#,##0.00\ "/>
  </numFmts>
  <fonts count="3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b/>
      <sz val="12"/>
      <color theme="1"/>
      <name val="Calibri"/>
      <family val="2"/>
      <charset val="204"/>
    </font>
    <font>
      <sz val="14"/>
      <color theme="1"/>
      <name val="Times New Roman"/>
      <family val="1"/>
      <charset val="204"/>
    </font>
    <font>
      <sz val="9"/>
      <color indexed="81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6"/>
      <color theme="0" tint="-0.34998626667073579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theme="0" tint="-0.499984740745262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2"/>
      <color theme="8" tint="-0.249977111117893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3"/>
      <name val="Times New Roman"/>
      <family val="1"/>
      <charset val="204"/>
    </font>
    <font>
      <sz val="13"/>
      <color theme="9" tint="-0.249977111117893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3"/>
      <color theme="1"/>
      <name val="Calibri"/>
      <family val="2"/>
      <charset val="204"/>
      <scheme val="minor"/>
    </font>
    <font>
      <strike/>
      <sz val="13"/>
      <color rgb="FFFF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sz val="10"/>
      <name val="Calibri"/>
      <family val="2"/>
      <charset val="204"/>
      <scheme val="minor"/>
    </font>
    <font>
      <b/>
      <sz val="25"/>
      <color rgb="FFFF0000"/>
      <name val="Times New Roman"/>
      <family val="1"/>
      <charset val="204"/>
    </font>
    <font>
      <b/>
      <u/>
      <sz val="10"/>
      <name val="Times New Roman"/>
      <family val="1"/>
      <charset val="204"/>
    </font>
    <font>
      <u/>
      <sz val="10"/>
      <name val="Times New Roman"/>
      <family val="1"/>
      <charset val="204"/>
    </font>
    <font>
      <sz val="13"/>
      <name val="Calibri"/>
      <family val="2"/>
      <charset val="204"/>
      <scheme val="minor"/>
    </font>
    <font>
      <b/>
      <sz val="14"/>
      <name val="Times New Roman"/>
      <family val="1"/>
      <charset val="204"/>
    </font>
  </fonts>
  <fills count="20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6">
    <xf numFmtId="0" fontId="0" fillId="0" borderId="0"/>
    <xf numFmtId="0" fontId="4" fillId="0" borderId="0"/>
    <xf numFmtId="165" fontId="10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0" fillId="0" borderId="0"/>
    <xf numFmtId="165" fontId="10" fillId="0" borderId="0" applyFont="0" applyFill="0" applyBorder="0" applyAlignment="0" applyProtection="0"/>
  </cellStyleXfs>
  <cellXfs count="319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wrapText="1"/>
    </xf>
    <xf numFmtId="0" fontId="2" fillId="0" borderId="0" xfId="0" applyFont="1" applyBorder="1"/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9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2" fillId="0" borderId="8" xfId="0" applyFont="1" applyBorder="1" applyAlignment="1">
      <alignment wrapText="1"/>
    </xf>
    <xf numFmtId="0" fontId="2" fillId="3" borderId="1" xfId="0" applyFont="1" applyFill="1" applyBorder="1"/>
    <xf numFmtId="0" fontId="3" fillId="4" borderId="1" xfId="0" applyFont="1" applyFill="1" applyBorder="1" applyAlignment="1">
      <alignment horizontal="center" vertical="center" wrapText="1"/>
    </xf>
    <xf numFmtId="0" fontId="0" fillId="0" borderId="0" xfId="0" applyFill="1"/>
    <xf numFmtId="0" fontId="2" fillId="0" borderId="8" xfId="0" applyFont="1" applyBorder="1" applyAlignment="1">
      <alignment vertical="top" wrapText="1"/>
    </xf>
    <xf numFmtId="0" fontId="3" fillId="0" borderId="1" xfId="0" applyFont="1" applyFill="1" applyBorder="1" applyAlignment="1"/>
    <xf numFmtId="0" fontId="2" fillId="2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vertical="top" wrapText="1"/>
    </xf>
    <xf numFmtId="0" fontId="2" fillId="0" borderId="1" xfId="0" applyFont="1" applyBorder="1"/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wrapText="1"/>
    </xf>
    <xf numFmtId="0" fontId="11" fillId="0" borderId="0" xfId="0" applyFont="1"/>
    <xf numFmtId="165" fontId="2" fillId="3" borderId="1" xfId="2" applyFont="1" applyFill="1" applyBorder="1"/>
    <xf numFmtId="165" fontId="2" fillId="11" borderId="1" xfId="2" applyFont="1" applyFill="1" applyBorder="1" applyAlignment="1">
      <alignment horizontal="right"/>
    </xf>
    <xf numFmtId="0" fontId="14" fillId="0" borderId="0" xfId="0" applyFont="1"/>
    <xf numFmtId="0" fontId="2" fillId="11" borderId="1" xfId="0" applyFont="1" applyFill="1" applyBorder="1"/>
    <xf numFmtId="0" fontId="2" fillId="2" borderId="1" xfId="0" applyFont="1" applyFill="1" applyBorder="1"/>
    <xf numFmtId="0" fontId="2" fillId="8" borderId="1" xfId="0" applyFont="1" applyFill="1" applyBorder="1"/>
    <xf numFmtId="0" fontId="2" fillId="9" borderId="1" xfId="0" applyFont="1" applyFill="1" applyBorder="1"/>
    <xf numFmtId="0" fontId="2" fillId="13" borderId="1" xfId="0" applyFont="1" applyFill="1" applyBorder="1" applyAlignment="1">
      <alignment horizontal="left" vertical="center" wrapText="1"/>
    </xf>
    <xf numFmtId="0" fontId="2" fillId="10" borderId="1" xfId="0" applyFont="1" applyFill="1" applyBorder="1" applyAlignment="1">
      <alignment horizontal="left" vertical="center"/>
    </xf>
    <xf numFmtId="0" fontId="2" fillId="15" borderId="1" xfId="0" applyFont="1" applyFill="1" applyBorder="1"/>
    <xf numFmtId="0" fontId="2" fillId="14" borderId="1" xfId="0" applyFont="1" applyFill="1" applyBorder="1"/>
    <xf numFmtId="0" fontId="2" fillId="17" borderId="1" xfId="0" applyFont="1" applyFill="1" applyBorder="1"/>
    <xf numFmtId="0" fontId="2" fillId="4" borderId="1" xfId="0" applyFont="1" applyFill="1" applyBorder="1"/>
    <xf numFmtId="0" fontId="2" fillId="0" borderId="0" xfId="0" applyFont="1" applyFill="1" applyBorder="1" applyAlignment="1">
      <alignment vertical="center"/>
    </xf>
    <xf numFmtId="165" fontId="2" fillId="0" borderId="8" xfId="2" applyFont="1" applyBorder="1" applyAlignment="1">
      <alignment horizontal="right"/>
    </xf>
    <xf numFmtId="0" fontId="2" fillId="0" borderId="8" xfId="0" applyFont="1" applyBorder="1" applyAlignment="1">
      <alignment horizontal="left"/>
    </xf>
    <xf numFmtId="0" fontId="3" fillId="0" borderId="8" xfId="0" applyFont="1" applyFill="1" applyBorder="1" applyAlignment="1"/>
    <xf numFmtId="0" fontId="2" fillId="0" borderId="9" xfId="0" applyFont="1" applyBorder="1" applyAlignment="1">
      <alignment wrapText="1"/>
    </xf>
    <xf numFmtId="165" fontId="2" fillId="0" borderId="9" xfId="2" applyFont="1" applyBorder="1" applyAlignment="1">
      <alignment horizontal="right"/>
    </xf>
    <xf numFmtId="0" fontId="2" fillId="0" borderId="9" xfId="0" applyFont="1" applyBorder="1" applyAlignment="1">
      <alignment horizontal="left"/>
    </xf>
    <xf numFmtId="0" fontId="3" fillId="0" borderId="9" xfId="0" applyFont="1" applyFill="1" applyBorder="1" applyAlignment="1"/>
    <xf numFmtId="0" fontId="2" fillId="0" borderId="10" xfId="0" applyFont="1" applyBorder="1" applyAlignment="1">
      <alignment wrapText="1"/>
    </xf>
    <xf numFmtId="165" fontId="2" fillId="0" borderId="10" xfId="2" applyFont="1" applyBorder="1" applyAlignment="1">
      <alignment horizontal="right"/>
    </xf>
    <xf numFmtId="0" fontId="2" fillId="0" borderId="10" xfId="0" applyFont="1" applyBorder="1" applyAlignment="1">
      <alignment horizontal="left"/>
    </xf>
    <xf numFmtId="0" fontId="3" fillId="0" borderId="10" xfId="0" applyFont="1" applyFill="1" applyBorder="1" applyAlignment="1"/>
    <xf numFmtId="165" fontId="2" fillId="0" borderId="8" xfId="2" applyFont="1" applyBorder="1" applyAlignment="1">
      <alignment horizontal="left" wrapText="1"/>
    </xf>
    <xf numFmtId="0" fontId="2" fillId="0" borderId="9" xfId="0" applyFont="1" applyBorder="1" applyAlignment="1">
      <alignment vertical="center" wrapText="1"/>
    </xf>
    <xf numFmtId="165" fontId="2" fillId="0" borderId="9" xfId="2" applyFont="1" applyBorder="1" applyAlignment="1">
      <alignment horizontal="right" wrapText="1"/>
    </xf>
    <xf numFmtId="0" fontId="2" fillId="0" borderId="10" xfId="0" applyFont="1" applyBorder="1" applyAlignment="1">
      <alignment vertical="center" wrapText="1"/>
    </xf>
    <xf numFmtId="165" fontId="2" fillId="0" borderId="10" xfId="2" applyFont="1" applyBorder="1" applyAlignment="1">
      <alignment horizontal="right" wrapText="1"/>
    </xf>
    <xf numFmtId="165" fontId="2" fillId="0" borderId="8" xfId="2" applyFont="1" applyFill="1" applyBorder="1" applyAlignment="1">
      <alignment horizontal="center" vertical="center"/>
    </xf>
    <xf numFmtId="165" fontId="2" fillId="0" borderId="9" xfId="2" applyFont="1" applyFill="1" applyBorder="1" applyAlignment="1">
      <alignment horizontal="center" vertical="center"/>
    </xf>
    <xf numFmtId="165" fontId="2" fillId="0" borderId="10" xfId="2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left"/>
    </xf>
    <xf numFmtId="0" fontId="2" fillId="0" borderId="9" xfId="0" applyFont="1" applyBorder="1" applyAlignment="1">
      <alignment vertical="top" wrapText="1"/>
    </xf>
    <xf numFmtId="0" fontId="3" fillId="0" borderId="9" xfId="0" applyFont="1" applyFill="1" applyBorder="1" applyAlignment="1">
      <alignment horizontal="left"/>
    </xf>
    <xf numFmtId="0" fontId="2" fillId="0" borderId="10" xfId="0" applyFont="1" applyBorder="1" applyAlignment="1">
      <alignment vertical="top" wrapText="1"/>
    </xf>
    <xf numFmtId="0" fontId="3" fillId="0" borderId="10" xfId="0" applyFont="1" applyFill="1" applyBorder="1" applyAlignment="1">
      <alignment horizontal="left"/>
    </xf>
    <xf numFmtId="165" fontId="2" fillId="0" borderId="8" xfId="2" applyFont="1" applyBorder="1" applyAlignment="1">
      <alignment horizontal="left" vertical="top" wrapText="1"/>
    </xf>
    <xf numFmtId="165" fontId="2" fillId="0" borderId="10" xfId="2" applyFont="1" applyBorder="1" applyAlignment="1">
      <alignment horizontal="left" vertical="top" wrapText="1"/>
    </xf>
    <xf numFmtId="165" fontId="2" fillId="0" borderId="9" xfId="2" applyFont="1" applyBorder="1" applyAlignment="1">
      <alignment horizontal="left" vertical="top" wrapText="1"/>
    </xf>
    <xf numFmtId="0" fontId="2" fillId="0" borderId="8" xfId="0" applyFont="1" applyBorder="1" applyAlignment="1">
      <alignment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165" fontId="2" fillId="0" borderId="8" xfId="2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top"/>
    </xf>
    <xf numFmtId="0" fontId="2" fillId="0" borderId="9" xfId="0" applyFont="1" applyBorder="1" applyAlignment="1">
      <alignment horizontal="left" vertical="top"/>
    </xf>
    <xf numFmtId="0" fontId="2" fillId="0" borderId="10" xfId="0" applyFont="1" applyBorder="1" applyAlignment="1">
      <alignment horizontal="left" vertical="top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4" fillId="0" borderId="0" xfId="0" applyFont="1" applyFill="1" applyAlignment="1">
      <alignment horizontal="left" vertical="center"/>
    </xf>
    <xf numFmtId="165" fontId="2" fillId="0" borderId="9" xfId="2" applyFont="1" applyBorder="1" applyAlignment="1">
      <alignment horizontal="left" vertical="center" wrapText="1"/>
    </xf>
    <xf numFmtId="165" fontId="2" fillId="0" borderId="10" xfId="2" applyFont="1" applyBorder="1" applyAlignment="1">
      <alignment horizontal="left" vertical="center" wrapText="1"/>
    </xf>
    <xf numFmtId="0" fontId="2" fillId="0" borderId="8" xfId="0" applyFont="1" applyFill="1" applyBorder="1" applyAlignment="1">
      <alignment horizontal="left" vertical="center"/>
    </xf>
    <xf numFmtId="0" fontId="2" fillId="0" borderId="9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horizontal="left"/>
    </xf>
    <xf numFmtId="0" fontId="2" fillId="0" borderId="9" xfId="0" applyFont="1" applyFill="1" applyBorder="1" applyAlignment="1">
      <alignment horizontal="left"/>
    </xf>
    <xf numFmtId="0" fontId="12" fillId="0" borderId="0" xfId="0" applyFont="1"/>
    <xf numFmtId="0" fontId="3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4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8" fillId="3" borderId="6" xfId="0" applyFont="1" applyFill="1" applyBorder="1"/>
    <xf numFmtId="164" fontId="1" fillId="0" borderId="0" xfId="0" applyNumberFormat="1" applyFont="1" applyAlignment="1">
      <alignment horizontal="center"/>
    </xf>
    <xf numFmtId="4" fontId="2" fillId="0" borderId="0" xfId="0" applyNumberFormat="1" applyFont="1"/>
    <xf numFmtId="0" fontId="2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/>
    </xf>
    <xf numFmtId="0" fontId="16" fillId="0" borderId="0" xfId="0" applyFont="1" applyAlignment="1">
      <alignment horizontal="left" vertical="center"/>
    </xf>
    <xf numFmtId="14" fontId="0" fillId="0" borderId="0" xfId="0" applyNumberFormat="1"/>
    <xf numFmtId="0" fontId="18" fillId="0" borderId="0" xfId="3" applyAlignment="1">
      <alignment vertical="center"/>
    </xf>
    <xf numFmtId="0" fontId="2" fillId="17" borderId="0" xfId="0" applyFont="1" applyFill="1" applyAlignment="1">
      <alignment vertical="center"/>
    </xf>
    <xf numFmtId="0" fontId="18" fillId="17" borderId="0" xfId="3" applyFill="1" applyAlignment="1">
      <alignment vertical="center"/>
    </xf>
    <xf numFmtId="0" fontId="17" fillId="17" borderId="0" xfId="0" applyFont="1" applyFill="1" applyAlignment="1">
      <alignment vertical="center"/>
    </xf>
    <xf numFmtId="4" fontId="8" fillId="11" borderId="12" xfId="2" applyNumberFormat="1" applyFont="1" applyFill="1" applyBorder="1" applyAlignment="1">
      <alignment horizontal="center" vertical="center"/>
    </xf>
    <xf numFmtId="0" fontId="3" fillId="10" borderId="12" xfId="0" applyFont="1" applyFill="1" applyBorder="1" applyAlignment="1">
      <alignment horizontal="center" vertical="center" wrapText="1"/>
    </xf>
    <xf numFmtId="0" fontId="8" fillId="3" borderId="5" xfId="0" applyFont="1" applyFill="1" applyBorder="1"/>
    <xf numFmtId="0" fontId="19" fillId="0" borderId="5" xfId="0" applyFont="1" applyBorder="1"/>
    <xf numFmtId="0" fontId="19" fillId="0" borderId="5" xfId="0" applyFont="1" applyBorder="1" applyAlignment="1">
      <alignment horizontal="center" vertical="center"/>
    </xf>
    <xf numFmtId="0" fontId="19" fillId="0" borderId="5" xfId="0" applyFont="1" applyBorder="1" applyAlignment="1">
      <alignment wrapText="1"/>
    </xf>
    <xf numFmtId="0" fontId="0" fillId="0" borderId="0" xfId="0" applyBorder="1"/>
    <xf numFmtId="0" fontId="0" fillId="0" borderId="0" xfId="0" applyBorder="1" applyAlignment="1">
      <alignment horizontal="center" vertical="center"/>
    </xf>
    <xf numFmtId="0" fontId="19" fillId="0" borderId="0" xfId="0" applyFont="1" applyBorder="1" applyAlignment="1">
      <alignment wrapText="1"/>
    </xf>
    <xf numFmtId="0" fontId="3" fillId="4" borderId="5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vertical="center" textRotation="90" wrapText="1"/>
    </xf>
    <xf numFmtId="0" fontId="21" fillId="0" borderId="14" xfId="0" applyFont="1" applyFill="1" applyBorder="1" applyAlignment="1">
      <alignment horizontal="center" vertical="center" textRotation="90" wrapText="1"/>
    </xf>
    <xf numFmtId="0" fontId="8" fillId="3" borderId="16" xfId="0" applyFont="1" applyFill="1" applyBorder="1"/>
    <xf numFmtId="0" fontId="2" fillId="0" borderId="0" xfId="0" applyFont="1" applyAlignment="1">
      <alignment horizontal="left"/>
    </xf>
    <xf numFmtId="0" fontId="0" fillId="19" borderId="0" xfId="0" applyFill="1"/>
    <xf numFmtId="0" fontId="2" fillId="19" borderId="0" xfId="0" applyFont="1" applyFill="1" applyAlignment="1">
      <alignment vertical="top" wrapText="1"/>
    </xf>
    <xf numFmtId="0" fontId="1" fillId="19" borderId="0" xfId="0" applyFont="1" applyFill="1" applyAlignment="1">
      <alignment horizontal="center"/>
    </xf>
    <xf numFmtId="0" fontId="21" fillId="19" borderId="11" xfId="0" applyFont="1" applyFill="1" applyBorder="1" applyAlignment="1">
      <alignment horizontal="center" vertical="center" textRotation="90" wrapText="1"/>
    </xf>
    <xf numFmtId="0" fontId="21" fillId="19" borderId="0" xfId="0" applyFont="1" applyFill="1" applyBorder="1" applyAlignment="1">
      <alignment horizontal="center" vertical="center" textRotation="90" wrapText="1"/>
    </xf>
    <xf numFmtId="0" fontId="8" fillId="19" borderId="12" xfId="0" applyFont="1" applyFill="1" applyBorder="1"/>
    <xf numFmtId="0" fontId="8" fillId="19" borderId="2" xfId="0" applyFont="1" applyFill="1" applyBorder="1"/>
    <xf numFmtId="0" fontId="23" fillId="17" borderId="12" xfId="0" applyFont="1" applyFill="1" applyBorder="1" applyAlignment="1">
      <alignment horizontal="center" vertical="center" wrapText="1"/>
    </xf>
    <xf numFmtId="165" fontId="22" fillId="0" borderId="12" xfId="2" applyFont="1" applyFill="1" applyBorder="1" applyAlignment="1">
      <alignment horizontal="center" vertical="center" wrapText="1"/>
    </xf>
    <xf numFmtId="0" fontId="23" fillId="19" borderId="12" xfId="0" applyFont="1" applyFill="1" applyBorder="1" applyAlignment="1">
      <alignment horizontal="center" vertical="center"/>
    </xf>
    <xf numFmtId="4" fontId="23" fillId="19" borderId="12" xfId="0" applyNumberFormat="1" applyFont="1" applyFill="1" applyBorder="1" applyAlignment="1">
      <alignment horizontal="center" vertical="center"/>
    </xf>
    <xf numFmtId="10" fontId="23" fillId="0" borderId="12" xfId="0" applyNumberFormat="1" applyFont="1" applyFill="1" applyBorder="1" applyAlignment="1">
      <alignment horizontal="center" vertical="center" wrapText="1"/>
    </xf>
    <xf numFmtId="10" fontId="24" fillId="0" borderId="12" xfId="0" applyNumberFormat="1" applyFont="1" applyFill="1" applyBorder="1" applyAlignment="1">
      <alignment horizontal="center" vertical="center"/>
    </xf>
    <xf numFmtId="165" fontId="22" fillId="17" borderId="12" xfId="2" applyFont="1" applyFill="1" applyBorder="1" applyAlignment="1">
      <alignment horizontal="center" vertical="center"/>
    </xf>
    <xf numFmtId="14" fontId="22" fillId="17" borderId="12" xfId="0" applyNumberFormat="1" applyFont="1" applyFill="1" applyBorder="1" applyAlignment="1">
      <alignment horizontal="center" vertical="center" wrapText="1"/>
    </xf>
    <xf numFmtId="0" fontId="25" fillId="4" borderId="0" xfId="0" applyFont="1" applyFill="1" applyBorder="1" applyAlignment="1">
      <alignment horizontal="center" vertical="center" wrapText="1"/>
    </xf>
    <xf numFmtId="0" fontId="26" fillId="0" borderId="0" xfId="0" applyFont="1"/>
    <xf numFmtId="0" fontId="25" fillId="19" borderId="15" xfId="0" applyFont="1" applyFill="1" applyBorder="1" applyAlignment="1">
      <alignment vertical="center" wrapText="1"/>
    </xf>
    <xf numFmtId="0" fontId="25" fillId="0" borderId="15" xfId="0" applyFont="1" applyFill="1" applyBorder="1" applyAlignment="1">
      <alignment horizontal="center" vertical="center" wrapText="1"/>
    </xf>
    <xf numFmtId="0" fontId="25" fillId="0" borderId="6" xfId="0" applyFont="1" applyFill="1" applyBorder="1" applyAlignment="1">
      <alignment horizontal="center" vertical="center" wrapText="1"/>
    </xf>
    <xf numFmtId="0" fontId="26" fillId="0" borderId="6" xfId="0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horizontal="center" vertical="center"/>
    </xf>
    <xf numFmtId="0" fontId="26" fillId="0" borderId="0" xfId="0" applyFont="1" applyFill="1"/>
    <xf numFmtId="0" fontId="2" fillId="0" borderId="0" xfId="0" applyFont="1" applyFill="1" applyBorder="1" applyAlignment="1">
      <alignment horizontal="center" vertical="center"/>
    </xf>
    <xf numFmtId="0" fontId="25" fillId="19" borderId="7" xfId="0" applyFont="1" applyFill="1" applyBorder="1" applyAlignment="1">
      <alignment horizontal="center" vertical="center" wrapText="1"/>
    </xf>
    <xf numFmtId="0" fontId="20" fillId="4" borderId="12" xfId="0" applyFont="1" applyFill="1" applyBorder="1" applyAlignment="1">
      <alignment horizontal="center" vertical="center" wrapText="1"/>
    </xf>
    <xf numFmtId="166" fontId="23" fillId="0" borderId="12" xfId="0" applyNumberFormat="1" applyFont="1" applyFill="1" applyBorder="1" applyAlignment="1">
      <alignment horizontal="center" vertical="center"/>
    </xf>
    <xf numFmtId="165" fontId="25" fillId="19" borderId="7" xfId="5" applyFont="1" applyFill="1" applyBorder="1" applyAlignment="1">
      <alignment horizontal="center" vertical="center" wrapText="1"/>
    </xf>
    <xf numFmtId="165" fontId="8" fillId="3" borderId="12" xfId="2" applyFont="1" applyFill="1" applyBorder="1" applyAlignment="1">
      <alignment horizontal="center" vertical="center"/>
    </xf>
    <xf numFmtId="0" fontId="16" fillId="0" borderId="0" xfId="0" applyFont="1" applyBorder="1" applyAlignment="1">
      <alignment horizontal="center" vertical="center" wrapText="1"/>
    </xf>
    <xf numFmtId="0" fontId="23" fillId="18" borderId="6" xfId="0" applyFont="1" applyFill="1" applyBorder="1" applyAlignment="1">
      <alignment horizontal="center" vertical="center" wrapText="1"/>
    </xf>
    <xf numFmtId="166" fontId="23" fillId="18" borderId="12" xfId="0" applyNumberFormat="1" applyFont="1" applyFill="1" applyBorder="1" applyAlignment="1">
      <alignment horizontal="center" vertical="center"/>
    </xf>
    <xf numFmtId="10" fontId="23" fillId="18" borderId="2" xfId="0" applyNumberFormat="1" applyFont="1" applyFill="1" applyBorder="1" applyAlignment="1">
      <alignment horizontal="center" vertical="center"/>
    </xf>
    <xf numFmtId="0" fontId="30" fillId="0" borderId="0" xfId="0" applyFont="1" applyFill="1" applyAlignment="1">
      <alignment horizontal="center"/>
    </xf>
    <xf numFmtId="0" fontId="30" fillId="0" borderId="0" xfId="0" applyFont="1" applyAlignment="1">
      <alignment horizontal="center"/>
    </xf>
    <xf numFmtId="4" fontId="30" fillId="0" borderId="0" xfId="0" applyNumberFormat="1" applyFont="1" applyAlignment="1">
      <alignment horizontal="center"/>
    </xf>
    <xf numFmtId="0" fontId="29" fillId="0" borderId="0" xfId="0" applyFont="1" applyAlignment="1">
      <alignment horizontal="center"/>
    </xf>
    <xf numFmtId="0" fontId="29" fillId="4" borderId="12" xfId="0" applyFont="1" applyFill="1" applyBorder="1" applyAlignment="1">
      <alignment horizontal="center" wrapText="1"/>
    </xf>
    <xf numFmtId="0" fontId="31" fillId="4" borderId="12" xfId="0" applyFont="1" applyFill="1" applyBorder="1" applyAlignment="1">
      <alignment horizontal="center" vertical="center" wrapText="1"/>
    </xf>
    <xf numFmtId="10" fontId="31" fillId="4" borderId="12" xfId="0" applyNumberFormat="1" applyFont="1" applyFill="1" applyBorder="1" applyAlignment="1">
      <alignment horizontal="center" vertical="center" wrapText="1"/>
    </xf>
    <xf numFmtId="0" fontId="29" fillId="4" borderId="12" xfId="0" applyFont="1" applyFill="1" applyBorder="1" applyAlignment="1">
      <alignment horizontal="center" vertical="center" wrapText="1"/>
    </xf>
    <xf numFmtId="4" fontId="29" fillId="4" borderId="12" xfId="0" applyNumberFormat="1" applyFont="1" applyFill="1" applyBorder="1" applyAlignment="1">
      <alignment horizontal="center" vertical="center" wrapText="1"/>
    </xf>
    <xf numFmtId="0" fontId="30" fillId="0" borderId="12" xfId="0" applyFont="1" applyFill="1" applyBorder="1" applyAlignment="1">
      <alignment horizontal="center" vertical="center"/>
    </xf>
    <xf numFmtId="167" fontId="30" fillId="0" borderId="12" xfId="0" applyNumberFormat="1" applyFont="1" applyFill="1" applyBorder="1" applyAlignment="1">
      <alignment horizontal="center" vertical="center" wrapText="1"/>
    </xf>
    <xf numFmtId="4" fontId="30" fillId="0" borderId="12" xfId="0" applyNumberFormat="1" applyFont="1" applyFill="1" applyBorder="1" applyAlignment="1">
      <alignment horizontal="center" vertical="center"/>
    </xf>
    <xf numFmtId="166" fontId="30" fillId="0" borderId="12" xfId="0" applyNumberFormat="1" applyFont="1" applyFill="1" applyBorder="1" applyAlignment="1">
      <alignment horizontal="center" vertical="center"/>
    </xf>
    <xf numFmtId="3" fontId="30" fillId="0" borderId="12" xfId="0" applyNumberFormat="1" applyFont="1" applyFill="1" applyBorder="1" applyAlignment="1">
      <alignment horizontal="center" vertical="center"/>
    </xf>
    <xf numFmtId="10" fontId="30" fillId="0" borderId="12" xfId="0" applyNumberFormat="1" applyFont="1" applyFill="1" applyBorder="1" applyAlignment="1">
      <alignment horizontal="center" vertical="center"/>
    </xf>
    <xf numFmtId="4" fontId="30" fillId="0" borderId="12" xfId="0" applyNumberFormat="1" applyFont="1" applyFill="1" applyBorder="1" applyAlignment="1">
      <alignment horizontal="center" vertical="center" wrapText="1"/>
    </xf>
    <xf numFmtId="167" fontId="30" fillId="0" borderId="12" xfId="0" applyNumberFormat="1" applyFont="1" applyFill="1" applyBorder="1" applyAlignment="1">
      <alignment horizontal="center"/>
    </xf>
    <xf numFmtId="4" fontId="30" fillId="0" borderId="12" xfId="0" applyNumberFormat="1" applyFont="1" applyFill="1" applyBorder="1" applyAlignment="1">
      <alignment horizontal="center"/>
    </xf>
    <xf numFmtId="4" fontId="30" fillId="0" borderId="0" xfId="0" applyNumberFormat="1" applyFont="1" applyFill="1" applyAlignment="1">
      <alignment horizontal="center"/>
    </xf>
    <xf numFmtId="0" fontId="30" fillId="0" borderId="6" xfId="0" applyFont="1" applyFill="1" applyBorder="1" applyAlignment="1">
      <alignment horizontal="center" vertical="center"/>
    </xf>
    <xf numFmtId="0" fontId="30" fillId="0" borderId="12" xfId="0" applyFont="1" applyFill="1" applyBorder="1" applyAlignment="1">
      <alignment vertical="top" wrapText="1"/>
    </xf>
    <xf numFmtId="4" fontId="30" fillId="0" borderId="0" xfId="0" applyNumberFormat="1" applyFont="1" applyFill="1" applyBorder="1" applyAlignment="1">
      <alignment horizontal="center"/>
    </xf>
    <xf numFmtId="4" fontId="30" fillId="0" borderId="0" xfId="0" applyNumberFormat="1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horizontal="center"/>
    </xf>
    <xf numFmtId="0" fontId="30" fillId="0" borderId="0" xfId="0" applyFont="1" applyBorder="1" applyAlignment="1">
      <alignment horizontal="center"/>
    </xf>
    <xf numFmtId="0" fontId="33" fillId="0" borderId="0" xfId="0" applyFont="1"/>
    <xf numFmtId="0" fontId="16" fillId="0" borderId="0" xfId="0" applyFont="1"/>
    <xf numFmtId="14" fontId="30" fillId="0" borderId="12" xfId="0" applyNumberFormat="1" applyFont="1" applyFill="1" applyBorder="1" applyAlignment="1">
      <alignment horizontal="center" vertical="center"/>
    </xf>
    <xf numFmtId="167" fontId="30" fillId="0" borderId="12" xfId="0" applyNumberFormat="1" applyFont="1" applyFill="1" applyBorder="1" applyAlignment="1">
      <alignment horizontal="center" vertical="center"/>
    </xf>
    <xf numFmtId="0" fontId="30" fillId="0" borderId="12" xfId="0" applyFont="1" applyFill="1" applyBorder="1" applyAlignment="1">
      <alignment horizontal="left" vertical="center" wrapText="1"/>
    </xf>
    <xf numFmtId="167" fontId="30" fillId="0" borderId="0" xfId="0" applyNumberFormat="1" applyFont="1" applyFill="1" applyBorder="1" applyAlignment="1">
      <alignment horizontal="center"/>
    </xf>
    <xf numFmtId="0" fontId="25" fillId="19" borderId="7" xfId="0" applyFont="1" applyFill="1" applyBorder="1" applyAlignment="1">
      <alignment horizontal="center" vertical="center" wrapText="1"/>
    </xf>
    <xf numFmtId="0" fontId="29" fillId="0" borderId="0" xfId="0" applyFont="1" applyAlignment="1">
      <alignment horizontal="center"/>
    </xf>
    <xf numFmtId="0" fontId="22" fillId="0" borderId="12" xfId="0" applyFont="1" applyFill="1" applyBorder="1" applyAlignment="1">
      <alignment horizontal="center" vertical="center"/>
    </xf>
    <xf numFmtId="165" fontId="23" fillId="0" borderId="12" xfId="2" applyFont="1" applyFill="1" applyBorder="1" applyAlignment="1">
      <alignment horizontal="center" vertical="center"/>
    </xf>
    <xf numFmtId="49" fontId="23" fillId="0" borderId="0" xfId="0" applyNumberFormat="1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center" vertical="top" wrapText="1"/>
    </xf>
    <xf numFmtId="49" fontId="27" fillId="0" borderId="0" xfId="0" applyNumberFormat="1" applyFont="1" applyFill="1" applyBorder="1" applyAlignment="1">
      <alignment horizontal="center" vertical="center" wrapText="1"/>
    </xf>
    <xf numFmtId="4" fontId="28" fillId="0" borderId="12" xfId="0" applyNumberFormat="1" applyFont="1" applyFill="1" applyBorder="1" applyAlignment="1">
      <alignment horizontal="center" vertical="center"/>
    </xf>
    <xf numFmtId="0" fontId="22" fillId="0" borderId="12" xfId="0" applyFont="1" applyFill="1" applyBorder="1" applyAlignment="1">
      <alignment horizontal="center" vertical="center" wrapText="1"/>
    </xf>
    <xf numFmtId="4" fontId="30" fillId="0" borderId="12" xfId="2" applyNumberFormat="1" applyFont="1" applyFill="1" applyBorder="1" applyAlignment="1">
      <alignment horizontal="center" vertical="center"/>
    </xf>
    <xf numFmtId="10" fontId="30" fillId="0" borderId="12" xfId="0" applyNumberFormat="1" applyFont="1" applyFill="1" applyBorder="1" applyAlignment="1">
      <alignment horizontal="center" vertical="center" wrapText="1"/>
    </xf>
    <xf numFmtId="4" fontId="22" fillId="0" borderId="12" xfId="0" applyNumberFormat="1" applyFont="1" applyFill="1" applyBorder="1" applyAlignment="1">
      <alignment horizontal="center" vertical="center"/>
    </xf>
    <xf numFmtId="4" fontId="23" fillId="0" borderId="12" xfId="0" applyNumberFormat="1" applyFont="1" applyFill="1" applyBorder="1" applyAlignment="1">
      <alignment horizontal="center" vertical="center" wrapText="1"/>
    </xf>
    <xf numFmtId="0" fontId="36" fillId="0" borderId="12" xfId="0" applyFont="1" applyBorder="1" applyAlignment="1">
      <alignment horizontal="center" vertical="center" wrapText="1"/>
    </xf>
    <xf numFmtId="4" fontId="22" fillId="0" borderId="12" xfId="2" applyNumberFormat="1" applyFont="1" applyFill="1" applyBorder="1" applyAlignment="1">
      <alignment horizontal="center" vertical="center"/>
    </xf>
    <xf numFmtId="0" fontId="28" fillId="0" borderId="12" xfId="0" applyFont="1" applyFill="1" applyBorder="1" applyAlignment="1">
      <alignment horizontal="center" vertical="center" wrapText="1"/>
    </xf>
    <xf numFmtId="4" fontId="23" fillId="0" borderId="12" xfId="2" applyNumberFormat="1" applyFont="1" applyFill="1" applyBorder="1" applyAlignment="1">
      <alignment horizontal="center" vertical="center"/>
    </xf>
    <xf numFmtId="0" fontId="30" fillId="0" borderId="12" xfId="0" applyFont="1" applyFill="1" applyBorder="1" applyAlignment="1">
      <alignment horizontal="center" vertical="center"/>
    </xf>
    <xf numFmtId="167" fontId="30" fillId="0" borderId="12" xfId="0" applyNumberFormat="1" applyFont="1" applyFill="1" applyBorder="1" applyAlignment="1">
      <alignment horizontal="center" vertical="center" wrapText="1"/>
    </xf>
    <xf numFmtId="4" fontId="30" fillId="0" borderId="12" xfId="0" applyNumberFormat="1" applyFont="1" applyFill="1" applyBorder="1" applyAlignment="1">
      <alignment horizontal="center" vertical="center"/>
    </xf>
    <xf numFmtId="166" fontId="30" fillId="0" borderId="12" xfId="0" applyNumberFormat="1" applyFont="1" applyFill="1" applyBorder="1" applyAlignment="1">
      <alignment horizontal="center" vertical="center"/>
    </xf>
    <xf numFmtId="3" fontId="30" fillId="0" borderId="12" xfId="0" applyNumberFormat="1" applyFont="1" applyFill="1" applyBorder="1" applyAlignment="1">
      <alignment horizontal="center" vertical="center"/>
    </xf>
    <xf numFmtId="10" fontId="30" fillId="0" borderId="12" xfId="0" applyNumberFormat="1" applyFont="1" applyFill="1" applyBorder="1" applyAlignment="1">
      <alignment horizontal="center" vertical="center"/>
    </xf>
    <xf numFmtId="4" fontId="30" fillId="0" borderId="12" xfId="0" applyNumberFormat="1" applyFont="1" applyFill="1" applyBorder="1" applyAlignment="1">
      <alignment horizontal="center" vertical="center" wrapText="1"/>
    </xf>
    <xf numFmtId="0" fontId="30" fillId="0" borderId="12" xfId="0" applyFont="1" applyFill="1" applyBorder="1" applyAlignment="1">
      <alignment horizontal="center" vertical="center" wrapText="1"/>
    </xf>
    <xf numFmtId="0" fontId="30" fillId="0" borderId="6" xfId="0" applyFont="1" applyFill="1" applyBorder="1" applyAlignment="1">
      <alignment horizontal="center" vertical="center"/>
    </xf>
    <xf numFmtId="4" fontId="28" fillId="0" borderId="12" xfId="2" applyNumberFormat="1" applyFont="1" applyFill="1" applyBorder="1" applyAlignment="1">
      <alignment horizontal="center" vertical="center"/>
    </xf>
    <xf numFmtId="4" fontId="30" fillId="0" borderId="0" xfId="0" applyNumberFormat="1" applyFont="1" applyFill="1" applyBorder="1" applyAlignment="1">
      <alignment horizontal="center"/>
    </xf>
    <xf numFmtId="14" fontId="30" fillId="0" borderId="12" xfId="0" applyNumberFormat="1" applyFont="1" applyFill="1" applyBorder="1" applyAlignment="1">
      <alignment horizontal="center" vertical="center"/>
    </xf>
    <xf numFmtId="167" fontId="30" fillId="0" borderId="12" xfId="0" applyNumberFormat="1" applyFont="1" applyFill="1" applyBorder="1" applyAlignment="1">
      <alignment horizontal="center" vertical="center"/>
    </xf>
    <xf numFmtId="4" fontId="23" fillId="0" borderId="12" xfId="0" applyNumberFormat="1" applyFont="1" applyFill="1" applyBorder="1" applyAlignment="1">
      <alignment horizontal="center" vertical="center"/>
    </xf>
    <xf numFmtId="0" fontId="30" fillId="0" borderId="0" xfId="0" applyFont="1" applyFill="1" applyAlignment="1">
      <alignment horizontal="center" vertical="center"/>
    </xf>
    <xf numFmtId="4" fontId="23" fillId="0" borderId="0" xfId="0" applyNumberFormat="1" applyFont="1" applyFill="1" applyBorder="1" applyAlignment="1">
      <alignment horizontal="center" vertical="center"/>
    </xf>
    <xf numFmtId="10" fontId="28" fillId="0" borderId="12" xfId="0" applyNumberFormat="1" applyFont="1" applyFill="1" applyBorder="1" applyAlignment="1">
      <alignment horizontal="center" vertical="center" wrapText="1"/>
    </xf>
    <xf numFmtId="0" fontId="16" fillId="0" borderId="0" xfId="0" applyFont="1" applyAlignment="1">
      <alignment vertical="center"/>
    </xf>
    <xf numFmtId="167" fontId="30" fillId="0" borderId="0" xfId="0" applyNumberFormat="1" applyFont="1" applyBorder="1" applyAlignment="1">
      <alignment horizontal="center"/>
    </xf>
    <xf numFmtId="4" fontId="30" fillId="0" borderId="0" xfId="0" applyNumberFormat="1" applyFont="1" applyBorder="1" applyAlignment="1">
      <alignment horizontal="center"/>
    </xf>
    <xf numFmtId="14" fontId="32" fillId="0" borderId="12" xfId="0" applyNumberFormat="1" applyFont="1" applyFill="1" applyBorder="1" applyAlignment="1">
      <alignment horizontal="center" vertical="center"/>
    </xf>
    <xf numFmtId="0" fontId="23" fillId="0" borderId="12" xfId="0" applyFont="1" applyFill="1" applyBorder="1" applyAlignment="1">
      <alignment horizontal="center" vertical="center" wrapText="1"/>
    </xf>
    <xf numFmtId="0" fontId="3" fillId="4" borderId="12" xfId="0" applyFont="1" applyFill="1" applyBorder="1" applyAlignment="1">
      <alignment horizontal="center" vertical="center" wrapText="1"/>
    </xf>
    <xf numFmtId="0" fontId="3" fillId="4" borderId="12" xfId="0" applyFont="1" applyFill="1" applyBorder="1" applyAlignment="1">
      <alignment horizontal="center"/>
    </xf>
    <xf numFmtId="0" fontId="22" fillId="0" borderId="12" xfId="0" applyFont="1" applyBorder="1" applyAlignment="1">
      <alignment horizontal="center" vertical="center" wrapText="1"/>
    </xf>
    <xf numFmtId="0" fontId="23" fillId="17" borderId="6" xfId="0" applyFont="1" applyFill="1" applyBorder="1" applyAlignment="1">
      <alignment horizontal="center" vertical="center" wrapText="1"/>
    </xf>
    <xf numFmtId="14" fontId="28" fillId="0" borderId="12" xfId="0" applyNumberFormat="1" applyFont="1" applyFill="1" applyBorder="1" applyAlignment="1">
      <alignment horizontal="center" vertical="center"/>
    </xf>
    <xf numFmtId="167" fontId="28" fillId="0" borderId="12" xfId="0" applyNumberFormat="1" applyFont="1" applyFill="1" applyBorder="1" applyAlignment="1">
      <alignment horizontal="center" vertical="center"/>
    </xf>
    <xf numFmtId="0" fontId="22" fillId="0" borderId="5" xfId="0" applyFont="1" applyFill="1" applyBorder="1" applyAlignment="1">
      <alignment horizontal="center" vertical="center"/>
    </xf>
    <xf numFmtId="0" fontId="23" fillId="0" borderId="5" xfId="0" applyFont="1" applyFill="1" applyBorder="1" applyAlignment="1">
      <alignment horizontal="center" vertical="center" wrapText="1"/>
    </xf>
    <xf numFmtId="165" fontId="23" fillId="0" borderId="5" xfId="2" applyFont="1" applyFill="1" applyBorder="1" applyAlignment="1">
      <alignment horizontal="center" vertical="center"/>
    </xf>
    <xf numFmtId="165" fontId="22" fillId="0" borderId="5" xfId="2" applyFont="1" applyFill="1" applyBorder="1" applyAlignment="1">
      <alignment horizontal="center" vertical="center" wrapText="1"/>
    </xf>
    <xf numFmtId="4" fontId="23" fillId="0" borderId="5" xfId="2" applyNumberFormat="1" applyFont="1" applyFill="1" applyBorder="1" applyAlignment="1">
      <alignment horizontal="center" vertical="center"/>
    </xf>
    <xf numFmtId="4" fontId="23" fillId="0" borderId="5" xfId="0" applyNumberFormat="1" applyFont="1" applyFill="1" applyBorder="1" applyAlignment="1">
      <alignment horizontal="center" vertical="center"/>
    </xf>
    <xf numFmtId="0" fontId="25" fillId="19" borderId="12" xfId="0" applyFont="1" applyFill="1" applyBorder="1" applyAlignment="1">
      <alignment horizontal="center" vertical="center" wrapText="1"/>
    </xf>
    <xf numFmtId="165" fontId="25" fillId="19" borderId="12" xfId="5" applyFont="1" applyFill="1" applyBorder="1" applyAlignment="1">
      <alignment horizontal="center" vertical="center" wrapText="1"/>
    </xf>
    <xf numFmtId="0" fontId="23" fillId="0" borderId="12" xfId="0" applyFont="1" applyFill="1" applyBorder="1" applyAlignment="1">
      <alignment horizontal="center" vertical="center"/>
    </xf>
    <xf numFmtId="0" fontId="23" fillId="0" borderId="6" xfId="0" applyFont="1" applyFill="1" applyBorder="1" applyAlignment="1">
      <alignment horizontal="left" vertical="center" wrapText="1"/>
    </xf>
    <xf numFmtId="0" fontId="30" fillId="0" borderId="12" xfId="0" applyFont="1" applyFill="1" applyBorder="1" applyAlignment="1">
      <alignment horizontal="center" vertical="center" wrapText="1"/>
    </xf>
    <xf numFmtId="0" fontId="28" fillId="0" borderId="12" xfId="0" applyFont="1" applyFill="1" applyBorder="1" applyAlignment="1">
      <alignment horizontal="center" vertical="center" wrapText="1"/>
    </xf>
    <xf numFmtId="0" fontId="25" fillId="0" borderId="0" xfId="0" applyFont="1" applyAlignment="1">
      <alignment horizontal="center" vertical="center"/>
    </xf>
    <xf numFmtId="0" fontId="29" fillId="0" borderId="1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/>
    </xf>
    <xf numFmtId="0" fontId="3" fillId="4" borderId="1" xfId="0" applyFont="1" applyFill="1" applyBorder="1" applyAlignment="1">
      <alignment horizontal="center" vertical="center"/>
    </xf>
    <xf numFmtId="0" fontId="3" fillId="8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indent="1"/>
    </xf>
    <xf numFmtId="0" fontId="2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left" vertical="center" wrapText="1"/>
    </xf>
    <xf numFmtId="0" fontId="2" fillId="0" borderId="0" xfId="0" applyFont="1" applyAlignment="1">
      <alignment horizontal="left" vertical="top" wrapText="1"/>
    </xf>
    <xf numFmtId="0" fontId="3" fillId="0" borderId="7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/>
    </xf>
    <xf numFmtId="0" fontId="3" fillId="0" borderId="4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left"/>
    </xf>
    <xf numFmtId="0" fontId="23" fillId="0" borderId="1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top" wrapText="1"/>
    </xf>
    <xf numFmtId="0" fontId="37" fillId="0" borderId="12" xfId="0" applyFont="1" applyFill="1" applyBorder="1" applyAlignment="1">
      <alignment horizontal="left" vertical="center" wrapText="1"/>
    </xf>
    <xf numFmtId="0" fontId="25" fillId="19" borderId="13" xfId="0" applyFont="1" applyFill="1" applyBorder="1" applyAlignment="1">
      <alignment horizontal="center" vertical="center" wrapText="1"/>
    </xf>
    <xf numFmtId="0" fontId="25" fillId="19" borderId="7" xfId="0" applyFont="1" applyFill="1" applyBorder="1" applyAlignment="1">
      <alignment horizontal="center" vertical="center" wrapText="1"/>
    </xf>
    <xf numFmtId="0" fontId="25" fillId="19" borderId="15" xfId="0" applyFont="1" applyFill="1" applyBorder="1" applyAlignment="1">
      <alignment horizontal="center" vertical="center" wrapText="1"/>
    </xf>
    <xf numFmtId="0" fontId="21" fillId="19" borderId="12" xfId="0" applyFont="1" applyFill="1" applyBorder="1" applyAlignment="1">
      <alignment horizontal="center" vertical="center" textRotation="90" wrapText="1"/>
    </xf>
    <xf numFmtId="0" fontId="3" fillId="8" borderId="12" xfId="0" applyFont="1" applyFill="1" applyBorder="1" applyAlignment="1">
      <alignment horizontal="center" vertical="center" wrapText="1"/>
    </xf>
    <xf numFmtId="0" fontId="14" fillId="0" borderId="0" xfId="0" applyFont="1"/>
    <xf numFmtId="0" fontId="3" fillId="4" borderId="12" xfId="0" applyFont="1" applyFill="1" applyBorder="1" applyAlignment="1">
      <alignment horizontal="center" vertical="center" wrapText="1"/>
    </xf>
    <xf numFmtId="0" fontId="3" fillId="4" borderId="12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0" fontId="20" fillId="0" borderId="12" xfId="0" applyFont="1" applyFill="1" applyBorder="1" applyAlignment="1">
      <alignment horizontal="center" wrapText="1"/>
    </xf>
    <xf numFmtId="0" fontId="3" fillId="8" borderId="5" xfId="0" applyFont="1" applyFill="1" applyBorder="1" applyAlignment="1">
      <alignment horizontal="center" vertical="center" wrapText="1"/>
    </xf>
    <xf numFmtId="0" fontId="3" fillId="8" borderId="6" xfId="0" applyFont="1" applyFill="1" applyBorder="1" applyAlignment="1">
      <alignment horizontal="center" vertical="center" wrapText="1"/>
    </xf>
    <xf numFmtId="0" fontId="3" fillId="4" borderId="12" xfId="0" applyFont="1" applyFill="1" applyBorder="1" applyAlignment="1">
      <alignment horizontal="center"/>
    </xf>
    <xf numFmtId="0" fontId="3" fillId="19" borderId="2" xfId="0" applyFont="1" applyFill="1" applyBorder="1" applyAlignment="1">
      <alignment horizontal="left" vertical="center" wrapText="1"/>
    </xf>
    <xf numFmtId="0" fontId="3" fillId="19" borderId="4" xfId="0" applyFont="1" applyFill="1" applyBorder="1" applyAlignment="1">
      <alignment horizontal="left" vertical="center" wrapText="1"/>
    </xf>
    <xf numFmtId="0" fontId="3" fillId="19" borderId="3" xfId="0" applyFont="1" applyFill="1" applyBorder="1" applyAlignment="1">
      <alignment horizontal="left" vertical="center" wrapText="1"/>
    </xf>
    <xf numFmtId="0" fontId="37" fillId="0" borderId="2" xfId="0" applyFont="1" applyFill="1" applyBorder="1" applyAlignment="1">
      <alignment horizontal="left" vertical="center" wrapText="1"/>
    </xf>
    <xf numFmtId="0" fontId="37" fillId="0" borderId="4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top" wrapText="1"/>
    </xf>
    <xf numFmtId="0" fontId="29" fillId="0" borderId="0" xfId="0" applyFont="1" applyAlignment="1">
      <alignment horizontal="center"/>
    </xf>
    <xf numFmtId="0" fontId="29" fillId="4" borderId="2" xfId="0" applyFont="1" applyFill="1" applyBorder="1" applyAlignment="1">
      <alignment horizontal="center" vertical="center" wrapText="1"/>
    </xf>
    <xf numFmtId="0" fontId="29" fillId="4" borderId="4" xfId="0" applyFont="1" applyFill="1" applyBorder="1" applyAlignment="1">
      <alignment horizontal="center" vertical="center" wrapText="1"/>
    </xf>
    <xf numFmtId="0" fontId="29" fillId="4" borderId="3" xfId="0" applyFont="1" applyFill="1" applyBorder="1" applyAlignment="1">
      <alignment horizontal="center" vertical="center" wrapText="1"/>
    </xf>
    <xf numFmtId="0" fontId="30" fillId="0" borderId="12" xfId="0" applyFont="1" applyFill="1" applyBorder="1" applyAlignment="1">
      <alignment horizontal="center" vertical="center" wrapText="1"/>
    </xf>
    <xf numFmtId="0" fontId="32" fillId="0" borderId="2" xfId="0" applyFont="1" applyFill="1" applyBorder="1" applyAlignment="1">
      <alignment horizontal="center" vertical="center" wrapText="1"/>
    </xf>
    <xf numFmtId="0" fontId="32" fillId="0" borderId="4" xfId="0" applyFont="1" applyFill="1" applyBorder="1" applyAlignment="1">
      <alignment horizontal="center" vertical="center" wrapText="1"/>
    </xf>
    <xf numFmtId="0" fontId="32" fillId="0" borderId="3" xfId="0" applyFont="1" applyFill="1" applyBorder="1" applyAlignment="1">
      <alignment horizontal="center" vertical="center" wrapText="1"/>
    </xf>
    <xf numFmtId="0" fontId="28" fillId="0" borderId="12" xfId="0" applyFont="1" applyFill="1" applyBorder="1" applyAlignment="1">
      <alignment horizontal="left" vertical="center" wrapText="1"/>
    </xf>
    <xf numFmtId="0" fontId="25" fillId="0" borderId="0" xfId="0" applyFont="1" applyAlignment="1">
      <alignment horizontal="center" vertical="center"/>
    </xf>
    <xf numFmtId="0" fontId="29" fillId="0" borderId="2" xfId="0" applyFont="1" applyFill="1" applyBorder="1" applyAlignment="1">
      <alignment horizontal="center" vertical="center" wrapText="1"/>
    </xf>
    <xf numFmtId="0" fontId="29" fillId="0" borderId="4" xfId="0" applyFont="1" applyFill="1" applyBorder="1" applyAlignment="1">
      <alignment horizontal="center" vertical="center" wrapText="1"/>
    </xf>
    <xf numFmtId="0" fontId="29" fillId="0" borderId="3" xfId="0" applyFont="1" applyFill="1" applyBorder="1" applyAlignment="1">
      <alignment horizontal="center" vertical="center" wrapText="1"/>
    </xf>
    <xf numFmtId="0" fontId="30" fillId="0" borderId="12" xfId="0" applyFont="1" applyFill="1" applyBorder="1" applyAlignment="1">
      <alignment horizontal="left" vertical="center" wrapText="1"/>
    </xf>
    <xf numFmtId="0" fontId="2" fillId="6" borderId="1" xfId="0" applyFont="1" applyFill="1" applyBorder="1" applyAlignment="1">
      <alignment horizontal="left" vertical="center" wrapText="1"/>
    </xf>
    <xf numFmtId="0" fontId="13" fillId="0" borderId="0" xfId="0" applyFont="1" applyAlignment="1">
      <alignment horizontal="center"/>
    </xf>
    <xf numFmtId="0" fontId="2" fillId="7" borderId="1" xfId="0" applyFont="1" applyFill="1" applyBorder="1" applyAlignment="1">
      <alignment horizontal="left" vertical="center"/>
    </xf>
    <xf numFmtId="0" fontId="2" fillId="12" borderId="1" xfId="0" applyFont="1" applyFill="1" applyBorder="1" applyAlignment="1">
      <alignment vertical="center" wrapText="1"/>
    </xf>
    <xf numFmtId="0" fontId="2" fillId="14" borderId="1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horizontal="left" vertical="center" wrapText="1"/>
    </xf>
    <xf numFmtId="0" fontId="2" fillId="16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wrapText="1"/>
    </xf>
  </cellXfs>
  <cellStyles count="6">
    <cellStyle name="Гиперссылка" xfId="3" builtinId="8"/>
    <cellStyle name="Обычный" xfId="0" builtinId="0"/>
    <cellStyle name="Обычный 2" xfId="1" xr:uid="{00000000-0005-0000-0000-000002000000}"/>
    <cellStyle name="Обычный 2 3" xfId="4" xr:uid="{00000000-0005-0000-0000-000003000000}"/>
    <cellStyle name="Финансовый" xfId="2" builtinId="3"/>
    <cellStyle name="Финансовый 2" xfId="5" xr:uid="{00000000-0005-0000-0000-000005000000}"/>
  </cellStyles>
  <dxfs count="0"/>
  <tableStyles count="0" defaultTableStyle="TableStyleMedium2" defaultPivotStyle="PivotStyleLight16"/>
  <colors>
    <mruColors>
      <color rgb="FF99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4;&#1056;&#1040;/4-&#1054;&#1090;&#1076;&#1077;&#1083;-&#1087;&#1086;&#1076;&#1075;&#1086;&#1090;&#1086;&#1074;&#1082;&#1080;-&#1072;&#1082;&#1090;&#1080;&#1074;&#1086;&#1074;-&#1082;-&#1088;&#1077;&#1072;&#1083;&#1080;&#1079;&#1072;&#1094;&#1080;&#1080;/&#1052;&#1072;&#1090;&#1077;&#1088;&#1080;&#1072;&#1083;&#1099;%20&#1085;&#1072;%20&#1050;&#1054;&#1042;/&#1041;&#1072;&#1085;&#1082;&#1080;/&#1045;&#1074;&#1088;&#1086;&#1058;&#1088;&#1072;&#1089;&#1090;/&#1057;&#1047;%20&#1086;&#1090;%2027.09.18%20&#1070;&#1083;&#1103;/&#1055;&#1088;&#1080;&#1083;&#1086;&#1078;&#1077;&#1085;&#1080;&#1077;%201_1-1_3%20&#1080;%20&#8470;%204%20&#1089;%20&#1087;&#1088;&#1080;&#1084;&#1077;&#1088;&#1072;&#1084;&#1080;%20&#1079;&#1072;&#1087;&#1086;&#1083;&#1085;&#1077;&#1085;&#1080;&#110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рядок заполнения"/>
      <sheetName val="Пример"/>
      <sheetName val="Аукцион (как заполнять)"/>
      <sheetName val="Аукцион"/>
      <sheetName val="ППП"/>
      <sheetName val="Аукцион и ППП"/>
      <sheetName val="Не эл. торги"/>
      <sheetName val="Комментарии"/>
      <sheetName val="Регионы"/>
      <sheetName val="Подтипы активов"/>
      <sheetName val="Методические рекомендаци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Таблица2" displayName="Таблица2" ref="A1:A87" totalsRowShown="0">
  <autoFilter ref="A1:A87" xr:uid="{00000000-0009-0000-0100-000001000000}"/>
  <tableColumns count="1">
    <tableColumn id="1" xr3:uid="{00000000-0010-0000-0000-000001000000}" name="Местонахождение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O53"/>
  <sheetViews>
    <sheetView view="pageBreakPreview" topLeftCell="A37" zoomScale="90" zoomScaleNormal="80" zoomScaleSheetLayoutView="90" workbookViewId="0">
      <selection activeCell="D13" sqref="D13"/>
    </sheetView>
  </sheetViews>
  <sheetFormatPr defaultRowHeight="15.75" x14ac:dyDescent="0.25"/>
  <cols>
    <col min="1" max="1" width="33.5703125" style="84" customWidth="1"/>
    <col min="2" max="2" width="5.5703125" style="2" customWidth="1"/>
    <col min="3" max="3" width="77.140625" style="2" bestFit="1" customWidth="1"/>
    <col min="4" max="4" width="20.42578125" style="2" customWidth="1"/>
    <col min="5" max="5" width="13" style="2" customWidth="1"/>
    <col min="6" max="6" width="34.7109375" style="2" customWidth="1"/>
    <col min="7" max="7" width="24.140625" style="2" customWidth="1"/>
    <col min="8" max="8" width="22.28515625" style="2" customWidth="1"/>
    <col min="9" max="11" width="19.42578125" style="2" customWidth="1"/>
    <col min="12" max="12" width="20" style="2" customWidth="1"/>
    <col min="13" max="13" width="21.42578125" style="2" customWidth="1"/>
    <col min="14" max="15" width="17" customWidth="1"/>
  </cols>
  <sheetData>
    <row r="1" spans="1:15" x14ac:dyDescent="0.25">
      <c r="I1" s="3"/>
      <c r="J1" s="3"/>
      <c r="L1" s="3" t="s">
        <v>134</v>
      </c>
    </row>
    <row r="2" spans="1:15" ht="15.75" customHeight="1" x14ac:dyDescent="0.3">
      <c r="B2" s="32" t="s">
        <v>165</v>
      </c>
      <c r="L2" s="263" t="s">
        <v>136</v>
      </c>
      <c r="M2" s="263"/>
      <c r="N2" s="22"/>
      <c r="O2" s="22"/>
    </row>
    <row r="3" spans="1:15" x14ac:dyDescent="0.25">
      <c r="L3" s="263"/>
      <c r="M3" s="263"/>
      <c r="N3" s="22"/>
      <c r="O3" s="22"/>
    </row>
    <row r="5" spans="1:15" x14ac:dyDescent="0.25">
      <c r="B5" s="260" t="s">
        <v>141</v>
      </c>
      <c r="C5" s="260"/>
      <c r="D5" s="261"/>
      <c r="E5" s="261"/>
      <c r="F5" s="21"/>
      <c r="L5"/>
    </row>
    <row r="6" spans="1:15" x14ac:dyDescent="0.25">
      <c r="B6" s="260" t="s">
        <v>139</v>
      </c>
      <c r="C6" s="260"/>
      <c r="D6" s="262"/>
      <c r="E6" s="262"/>
      <c r="F6" s="21"/>
      <c r="L6"/>
    </row>
    <row r="8" spans="1:15" s="1" customFormat="1" x14ac:dyDescent="0.25">
      <c r="A8" s="85"/>
      <c r="B8" s="264" t="s">
        <v>133</v>
      </c>
      <c r="C8" s="264"/>
      <c r="D8" s="264"/>
      <c r="E8" s="264"/>
      <c r="F8" s="264"/>
      <c r="G8" s="264"/>
      <c r="H8" s="264"/>
      <c r="I8" s="264"/>
      <c r="J8" s="264"/>
      <c r="K8" s="264"/>
      <c r="L8" s="265"/>
      <c r="M8" s="265"/>
    </row>
    <row r="9" spans="1:15" ht="15" customHeight="1" x14ac:dyDescent="0.25">
      <c r="B9" s="256" t="s">
        <v>7</v>
      </c>
      <c r="C9" s="254" t="s">
        <v>246</v>
      </c>
      <c r="D9" s="255" t="s">
        <v>130</v>
      </c>
      <c r="E9" s="255" t="s">
        <v>94</v>
      </c>
      <c r="F9" s="256" t="s">
        <v>142</v>
      </c>
      <c r="G9" s="255" t="s">
        <v>145</v>
      </c>
      <c r="H9" s="255" t="s">
        <v>173</v>
      </c>
      <c r="I9" s="256" t="s">
        <v>170</v>
      </c>
      <c r="J9" s="255" t="s">
        <v>146</v>
      </c>
      <c r="K9" s="256" t="s">
        <v>171</v>
      </c>
      <c r="L9" s="254" t="s">
        <v>131</v>
      </c>
      <c r="M9" s="254"/>
      <c r="N9" s="257" t="s">
        <v>135</v>
      </c>
      <c r="O9" s="255" t="s">
        <v>154</v>
      </c>
    </row>
    <row r="10" spans="1:15" ht="72" customHeight="1" x14ac:dyDescent="0.25">
      <c r="B10" s="256"/>
      <c r="C10" s="254"/>
      <c r="D10" s="255"/>
      <c r="E10" s="255"/>
      <c r="F10" s="256"/>
      <c r="G10" s="255"/>
      <c r="H10" s="255"/>
      <c r="I10" s="256"/>
      <c r="J10" s="255"/>
      <c r="K10" s="256"/>
      <c r="L10" s="17" t="s">
        <v>143</v>
      </c>
      <c r="M10" s="17" t="s">
        <v>144</v>
      </c>
      <c r="N10" s="258"/>
      <c r="O10" s="255"/>
    </row>
    <row r="11" spans="1:15" s="18" customFormat="1" x14ac:dyDescent="0.25">
      <c r="A11" s="86"/>
      <c r="B11" s="253" t="s">
        <v>2</v>
      </c>
      <c r="C11" s="253"/>
      <c r="D11" s="253"/>
      <c r="E11" s="253"/>
      <c r="F11" s="253"/>
      <c r="G11" s="253"/>
      <c r="H11" s="253"/>
      <c r="I11" s="253"/>
      <c r="J11" s="253"/>
      <c r="K11" s="253"/>
      <c r="L11" s="253"/>
      <c r="M11" s="253"/>
      <c r="N11" s="20"/>
      <c r="O11" s="20"/>
    </row>
    <row r="12" spans="1:15" ht="31.5" x14ac:dyDescent="0.25">
      <c r="A12" s="84" t="s">
        <v>175</v>
      </c>
      <c r="B12" s="10">
        <v>1</v>
      </c>
      <c r="C12" s="28" t="s">
        <v>193</v>
      </c>
      <c r="D12" s="15"/>
      <c r="E12" s="15"/>
      <c r="F12" s="31" t="s">
        <v>189</v>
      </c>
      <c r="G12" s="24"/>
      <c r="H12" s="66" t="s">
        <v>188</v>
      </c>
      <c r="I12" s="47"/>
      <c r="J12" s="47"/>
      <c r="K12" s="47"/>
      <c r="L12" s="47"/>
      <c r="M12" s="47"/>
      <c r="N12" s="48"/>
      <c r="O12" s="49"/>
    </row>
    <row r="13" spans="1:15" ht="31.5" x14ac:dyDescent="0.25">
      <c r="A13" s="84" t="s">
        <v>176</v>
      </c>
      <c r="B13" s="11">
        <v>2</v>
      </c>
      <c r="C13" s="29" t="s">
        <v>194</v>
      </c>
      <c r="D13" s="50"/>
      <c r="E13" s="50"/>
      <c r="F13" s="50" t="s">
        <v>190</v>
      </c>
      <c r="G13" s="25"/>
      <c r="H13" s="67" t="s">
        <v>188</v>
      </c>
      <c r="I13" s="51"/>
      <c r="J13" s="51"/>
      <c r="K13" s="51"/>
      <c r="L13" s="51"/>
      <c r="M13" s="51"/>
      <c r="N13" s="52"/>
      <c r="O13" s="53"/>
    </row>
    <row r="14" spans="1:15" x14ac:dyDescent="0.25">
      <c r="A14" s="84" t="s">
        <v>147</v>
      </c>
      <c r="B14" s="11">
        <v>3</v>
      </c>
      <c r="C14" s="29" t="s">
        <v>193</v>
      </c>
      <c r="D14" s="50"/>
      <c r="E14" s="50"/>
      <c r="F14" s="50" t="s">
        <v>191</v>
      </c>
      <c r="G14" s="8"/>
      <c r="H14" s="13" t="s">
        <v>188</v>
      </c>
      <c r="I14" s="51"/>
      <c r="J14" s="51"/>
      <c r="K14" s="51"/>
      <c r="L14" s="51"/>
      <c r="M14" s="51"/>
      <c r="N14" s="52"/>
      <c r="O14" s="53"/>
    </row>
    <row r="15" spans="1:15" ht="63" x14ac:dyDescent="0.25">
      <c r="A15" s="84" t="s">
        <v>174</v>
      </c>
      <c r="B15" s="12">
        <v>4</v>
      </c>
      <c r="C15" s="30" t="s">
        <v>195</v>
      </c>
      <c r="D15" s="54"/>
      <c r="E15" s="54"/>
      <c r="F15" s="54" t="s">
        <v>192</v>
      </c>
      <c r="G15" s="9"/>
      <c r="H15" s="14" t="s">
        <v>188</v>
      </c>
      <c r="I15" s="55"/>
      <c r="J15" s="55"/>
      <c r="K15" s="55"/>
      <c r="L15" s="55"/>
      <c r="M15" s="55"/>
      <c r="N15" s="56"/>
      <c r="O15" s="57"/>
    </row>
    <row r="16" spans="1:15" s="18" customFormat="1" x14ac:dyDescent="0.25">
      <c r="A16" s="86"/>
      <c r="B16" s="253" t="s">
        <v>132</v>
      </c>
      <c r="C16" s="253"/>
      <c r="D16" s="253"/>
      <c r="E16" s="253"/>
      <c r="F16" s="253"/>
      <c r="G16" s="253"/>
      <c r="H16" s="253"/>
      <c r="I16" s="253"/>
      <c r="J16" s="253"/>
      <c r="K16" s="253"/>
      <c r="L16" s="253"/>
      <c r="M16" s="253"/>
      <c r="N16" s="20"/>
      <c r="O16" s="20"/>
    </row>
    <row r="17" spans="1:15" ht="63" x14ac:dyDescent="0.25">
      <c r="A17" s="84" t="s">
        <v>148</v>
      </c>
      <c r="B17" s="10">
        <v>5</v>
      </c>
      <c r="C17" s="26" t="s">
        <v>196</v>
      </c>
      <c r="D17" s="15"/>
      <c r="E17" s="15"/>
      <c r="F17" s="58" t="s">
        <v>197</v>
      </c>
      <c r="G17" s="63" t="s">
        <v>188</v>
      </c>
      <c r="H17" s="47"/>
      <c r="I17" s="47"/>
      <c r="J17" s="47"/>
      <c r="K17" s="47"/>
      <c r="L17" s="47"/>
      <c r="M17" s="47"/>
      <c r="N17" s="48"/>
      <c r="O17" s="49"/>
    </row>
    <row r="18" spans="1:15" x14ac:dyDescent="0.25">
      <c r="B18" s="11">
        <v>6</v>
      </c>
      <c r="C18" s="59"/>
      <c r="D18" s="50"/>
      <c r="E18" s="50"/>
      <c r="F18" s="60"/>
      <c r="G18" s="64" t="s">
        <v>188</v>
      </c>
      <c r="H18" s="51"/>
      <c r="I18" s="51"/>
      <c r="J18" s="51"/>
      <c r="K18" s="51"/>
      <c r="L18" s="51"/>
      <c r="M18" s="51"/>
      <c r="N18" s="52"/>
      <c r="O18" s="53"/>
    </row>
    <row r="19" spans="1:15" x14ac:dyDescent="0.25">
      <c r="B19" s="12">
        <v>7</v>
      </c>
      <c r="C19" s="61"/>
      <c r="D19" s="54"/>
      <c r="E19" s="54"/>
      <c r="F19" s="62"/>
      <c r="G19" s="65" t="s">
        <v>188</v>
      </c>
      <c r="H19" s="55"/>
      <c r="I19" s="55"/>
      <c r="J19" s="55"/>
      <c r="K19" s="55"/>
      <c r="L19" s="55"/>
      <c r="M19" s="55"/>
      <c r="N19" s="56"/>
      <c r="O19" s="57"/>
    </row>
    <row r="20" spans="1:15" s="18" customFormat="1" x14ac:dyDescent="0.25">
      <c r="A20" s="86"/>
      <c r="B20" s="253" t="s">
        <v>1</v>
      </c>
      <c r="C20" s="253"/>
      <c r="D20" s="253"/>
      <c r="E20" s="253"/>
      <c r="F20" s="253"/>
      <c r="G20" s="253"/>
      <c r="H20" s="253"/>
      <c r="I20" s="253"/>
      <c r="J20" s="253"/>
      <c r="K20" s="253"/>
      <c r="L20" s="253"/>
      <c r="M20" s="253"/>
      <c r="N20" s="20"/>
      <c r="O20" s="20"/>
    </row>
    <row r="21" spans="1:15" ht="31.5" x14ac:dyDescent="0.25">
      <c r="A21" s="84" t="s">
        <v>178</v>
      </c>
      <c r="B21" s="10">
        <v>8</v>
      </c>
      <c r="C21" s="81" t="s">
        <v>198</v>
      </c>
      <c r="D21" s="15"/>
      <c r="E21" s="15"/>
      <c r="F21" s="73" t="s">
        <v>201</v>
      </c>
      <c r="G21" s="63" t="s">
        <v>188</v>
      </c>
      <c r="H21" s="63" t="s">
        <v>188</v>
      </c>
      <c r="I21" s="47"/>
      <c r="J21" s="47"/>
      <c r="K21" s="47"/>
      <c r="L21" s="47"/>
      <c r="M21" s="47"/>
      <c r="N21" s="48"/>
      <c r="O21" s="49"/>
    </row>
    <row r="22" spans="1:15" ht="47.25" x14ac:dyDescent="0.25">
      <c r="A22" s="84" t="s">
        <v>177</v>
      </c>
      <c r="B22" s="11">
        <v>9</v>
      </c>
      <c r="C22" s="82" t="s">
        <v>199</v>
      </c>
      <c r="D22" s="50"/>
      <c r="E22" s="50"/>
      <c r="F22" s="75" t="s">
        <v>202</v>
      </c>
      <c r="G22" s="64" t="s">
        <v>188</v>
      </c>
      <c r="H22" s="64" t="s">
        <v>188</v>
      </c>
      <c r="I22" s="51"/>
      <c r="J22" s="51"/>
      <c r="K22" s="51"/>
      <c r="L22" s="51"/>
      <c r="M22" s="51"/>
      <c r="N22" s="52"/>
      <c r="O22" s="53"/>
    </row>
    <row r="23" spans="1:15" ht="30.75" customHeight="1" x14ac:dyDescent="0.25">
      <c r="A23" s="84" t="s">
        <v>149</v>
      </c>
      <c r="B23" s="12">
        <v>10</v>
      </c>
      <c r="C23" s="83" t="s">
        <v>200</v>
      </c>
      <c r="D23" s="54"/>
      <c r="E23" s="54"/>
      <c r="F23" s="74" t="s">
        <v>203</v>
      </c>
      <c r="G23" s="65" t="s">
        <v>188</v>
      </c>
      <c r="H23" s="65" t="s">
        <v>188</v>
      </c>
      <c r="I23" s="55"/>
      <c r="J23" s="55"/>
      <c r="K23" s="55"/>
      <c r="L23" s="55"/>
      <c r="M23" s="55"/>
      <c r="N23" s="56"/>
      <c r="O23" s="57"/>
    </row>
    <row r="24" spans="1:15" s="18" customFormat="1" x14ac:dyDescent="0.25">
      <c r="A24" s="86"/>
      <c r="B24" s="253" t="s">
        <v>4</v>
      </c>
      <c r="C24" s="253"/>
      <c r="D24" s="253"/>
      <c r="E24" s="253"/>
      <c r="F24" s="253"/>
      <c r="G24" s="253"/>
      <c r="H24" s="253"/>
      <c r="I24" s="253"/>
      <c r="J24" s="253"/>
      <c r="K24" s="253"/>
      <c r="L24" s="253"/>
      <c r="M24" s="253"/>
      <c r="N24" s="20"/>
      <c r="O24" s="20"/>
    </row>
    <row r="25" spans="1:15" ht="31.5" x14ac:dyDescent="0.25">
      <c r="A25" s="84" t="s">
        <v>150</v>
      </c>
      <c r="B25" s="10">
        <v>11</v>
      </c>
      <c r="C25" s="7" t="s">
        <v>198</v>
      </c>
      <c r="D25" s="15"/>
      <c r="E25" s="15"/>
      <c r="F25" s="73" t="s">
        <v>206</v>
      </c>
      <c r="G25" s="63" t="s">
        <v>188</v>
      </c>
      <c r="H25" s="63" t="s">
        <v>188</v>
      </c>
      <c r="I25" s="47"/>
      <c r="J25" s="47"/>
      <c r="K25" s="47"/>
      <c r="L25" s="47"/>
      <c r="M25" s="47"/>
      <c r="N25" s="48"/>
      <c r="O25" s="49"/>
    </row>
    <row r="26" spans="1:15" ht="31.5" x14ac:dyDescent="0.25">
      <c r="A26" s="84" t="s">
        <v>179</v>
      </c>
      <c r="B26" s="11">
        <v>12</v>
      </c>
      <c r="C26" s="8" t="s">
        <v>204</v>
      </c>
      <c r="D26" s="50"/>
      <c r="E26" s="50"/>
      <c r="F26" s="75" t="s">
        <v>207</v>
      </c>
      <c r="G26" s="64" t="s">
        <v>188</v>
      </c>
      <c r="H26" s="64" t="s">
        <v>188</v>
      </c>
      <c r="I26" s="51"/>
      <c r="J26" s="51"/>
      <c r="K26" s="51"/>
      <c r="L26" s="51"/>
      <c r="M26" s="51"/>
      <c r="N26" s="52"/>
      <c r="O26" s="53"/>
    </row>
    <row r="27" spans="1:15" x14ac:dyDescent="0.25">
      <c r="A27" s="84" t="s">
        <v>180</v>
      </c>
      <c r="B27" s="12">
        <v>13</v>
      </c>
      <c r="C27" s="9" t="s">
        <v>205</v>
      </c>
      <c r="D27" s="54"/>
      <c r="E27" s="54"/>
      <c r="F27" s="74" t="s">
        <v>208</v>
      </c>
      <c r="G27" s="65" t="s">
        <v>188</v>
      </c>
      <c r="H27" s="65" t="s">
        <v>188</v>
      </c>
      <c r="I27" s="55"/>
      <c r="J27" s="55"/>
      <c r="K27" s="55"/>
      <c r="L27" s="55"/>
      <c r="M27" s="55"/>
      <c r="N27" s="56"/>
      <c r="O27" s="57"/>
    </row>
    <row r="28" spans="1:15" s="18" customFormat="1" x14ac:dyDescent="0.25">
      <c r="A28" s="86"/>
      <c r="B28" s="253" t="s">
        <v>5</v>
      </c>
      <c r="C28" s="253"/>
      <c r="D28" s="253"/>
      <c r="E28" s="253"/>
      <c r="F28" s="253"/>
      <c r="G28" s="253"/>
      <c r="H28" s="253"/>
      <c r="I28" s="253"/>
      <c r="J28" s="253"/>
      <c r="K28" s="253"/>
      <c r="L28" s="253"/>
      <c r="M28" s="253"/>
      <c r="N28" s="20"/>
      <c r="O28" s="20"/>
    </row>
    <row r="29" spans="1:15" ht="47.25" x14ac:dyDescent="0.25">
      <c r="A29" s="86" t="s">
        <v>151</v>
      </c>
      <c r="B29" s="10">
        <v>14</v>
      </c>
      <c r="C29" s="76" t="s">
        <v>198</v>
      </c>
      <c r="D29" s="15"/>
      <c r="E29" s="15"/>
      <c r="F29" s="80" t="s">
        <v>209</v>
      </c>
      <c r="G29" s="63" t="s">
        <v>188</v>
      </c>
      <c r="H29" s="63" t="s">
        <v>188</v>
      </c>
      <c r="I29" s="47"/>
      <c r="J29" s="47"/>
      <c r="K29" s="47"/>
      <c r="L29" s="47"/>
      <c r="M29" s="47"/>
      <c r="N29" s="48"/>
      <c r="O29" s="49"/>
    </row>
    <row r="30" spans="1:15" x14ac:dyDescent="0.25">
      <c r="B30" s="11">
        <v>15</v>
      </c>
      <c r="C30" s="8"/>
      <c r="D30" s="50"/>
      <c r="E30" s="50"/>
      <c r="F30" s="60"/>
      <c r="G30" s="64" t="s">
        <v>188</v>
      </c>
      <c r="H30" s="64" t="s">
        <v>188</v>
      </c>
      <c r="I30" s="51"/>
      <c r="J30" s="51"/>
      <c r="K30" s="51"/>
      <c r="L30" s="51"/>
      <c r="M30" s="51"/>
      <c r="N30" s="52"/>
      <c r="O30" s="53"/>
    </row>
    <row r="31" spans="1:15" x14ac:dyDescent="0.25">
      <c r="B31" s="12">
        <v>16</v>
      </c>
      <c r="C31" s="9"/>
      <c r="D31" s="54"/>
      <c r="E31" s="54"/>
      <c r="F31" s="62"/>
      <c r="G31" s="65" t="s">
        <v>188</v>
      </c>
      <c r="H31" s="65" t="s">
        <v>188</v>
      </c>
      <c r="I31" s="55"/>
      <c r="J31" s="55"/>
      <c r="K31" s="55"/>
      <c r="L31" s="55"/>
      <c r="M31" s="55"/>
      <c r="N31" s="56"/>
      <c r="O31" s="57"/>
    </row>
    <row r="32" spans="1:15" s="18" customFormat="1" x14ac:dyDescent="0.25">
      <c r="A32" s="86"/>
      <c r="B32" s="267" t="s">
        <v>3</v>
      </c>
      <c r="C32" s="268"/>
      <c r="D32" s="268"/>
      <c r="E32" s="268"/>
      <c r="F32" s="268"/>
      <c r="G32" s="268"/>
      <c r="H32" s="268"/>
      <c r="I32" s="268"/>
      <c r="J32" s="268"/>
      <c r="K32" s="268"/>
      <c r="L32" s="268"/>
      <c r="M32" s="269"/>
      <c r="N32" s="20"/>
      <c r="O32" s="20"/>
    </row>
    <row r="33" spans="1:15" ht="78.75" x14ac:dyDescent="0.25">
      <c r="A33" s="84" t="s">
        <v>182</v>
      </c>
      <c r="B33" s="10">
        <v>17</v>
      </c>
      <c r="C33" s="77" t="s">
        <v>210</v>
      </c>
      <c r="D33" s="15"/>
      <c r="E33" s="15"/>
      <c r="F33" s="80" t="s">
        <v>213</v>
      </c>
      <c r="G33" s="63" t="s">
        <v>188</v>
      </c>
      <c r="H33" s="63" t="s">
        <v>188</v>
      </c>
      <c r="I33" s="47"/>
      <c r="J33" s="47"/>
      <c r="K33" s="47"/>
      <c r="L33" s="47"/>
      <c r="M33" s="47"/>
      <c r="N33" s="48"/>
      <c r="O33" s="49"/>
    </row>
    <row r="34" spans="1:15" ht="31.5" x14ac:dyDescent="0.25">
      <c r="A34" s="84" t="s">
        <v>152</v>
      </c>
      <c r="B34" s="11">
        <v>18</v>
      </c>
      <c r="C34" s="78" t="s">
        <v>211</v>
      </c>
      <c r="D34" s="50"/>
      <c r="E34" s="50"/>
      <c r="F34" s="87" t="s">
        <v>214</v>
      </c>
      <c r="G34" s="64" t="s">
        <v>188</v>
      </c>
      <c r="H34" s="64" t="s">
        <v>188</v>
      </c>
      <c r="I34" s="51"/>
      <c r="J34" s="51"/>
      <c r="K34" s="51"/>
      <c r="L34" s="51"/>
      <c r="M34" s="51"/>
      <c r="N34" s="52"/>
      <c r="O34" s="53"/>
    </row>
    <row r="35" spans="1:15" ht="47.25" x14ac:dyDescent="0.25">
      <c r="A35" s="84" t="s">
        <v>181</v>
      </c>
      <c r="B35" s="12">
        <v>19</v>
      </c>
      <c r="C35" s="79" t="s">
        <v>212</v>
      </c>
      <c r="D35" s="54"/>
      <c r="E35" s="54"/>
      <c r="F35" s="88" t="s">
        <v>215</v>
      </c>
      <c r="G35" s="65" t="s">
        <v>188</v>
      </c>
      <c r="H35" s="65" t="s">
        <v>188</v>
      </c>
      <c r="I35" s="55"/>
      <c r="J35" s="55"/>
      <c r="K35" s="55"/>
      <c r="L35" s="55"/>
      <c r="M35" s="55"/>
      <c r="N35" s="56"/>
      <c r="O35" s="57"/>
    </row>
    <row r="36" spans="1:15" s="18" customFormat="1" x14ac:dyDescent="0.25">
      <c r="A36" s="86"/>
      <c r="B36" s="253" t="s">
        <v>153</v>
      </c>
      <c r="C36" s="253"/>
      <c r="D36" s="253"/>
      <c r="E36" s="253"/>
      <c r="F36" s="253"/>
      <c r="G36" s="253"/>
      <c r="H36" s="253"/>
      <c r="I36" s="253"/>
      <c r="J36" s="253"/>
      <c r="K36" s="253"/>
      <c r="L36" s="253"/>
      <c r="M36" s="253"/>
      <c r="N36" s="20"/>
      <c r="O36" s="20"/>
    </row>
    <row r="37" spans="1:15" s="18" customFormat="1" x14ac:dyDescent="0.25">
      <c r="A37" s="86" t="s">
        <v>155</v>
      </c>
      <c r="B37" s="10">
        <v>20</v>
      </c>
      <c r="C37" s="19" t="s">
        <v>216</v>
      </c>
      <c r="D37" s="68"/>
      <c r="E37" s="68"/>
      <c r="F37" s="89" t="s">
        <v>218</v>
      </c>
      <c r="G37" s="63" t="s">
        <v>188</v>
      </c>
      <c r="H37" s="63" t="s">
        <v>188</v>
      </c>
      <c r="I37" s="47"/>
      <c r="J37" s="47"/>
      <c r="K37" s="47"/>
      <c r="L37" s="47"/>
      <c r="M37" s="47"/>
      <c r="N37" s="49"/>
      <c r="O37" s="49"/>
    </row>
    <row r="38" spans="1:15" s="18" customFormat="1" x14ac:dyDescent="0.25">
      <c r="A38" s="86" t="s">
        <v>156</v>
      </c>
      <c r="B38" s="11">
        <v>21</v>
      </c>
      <c r="C38" s="69" t="s">
        <v>216</v>
      </c>
      <c r="D38" s="70"/>
      <c r="E38" s="70"/>
      <c r="F38" s="90" t="s">
        <v>219</v>
      </c>
      <c r="G38" s="64" t="s">
        <v>188</v>
      </c>
      <c r="H38" s="64" t="s">
        <v>188</v>
      </c>
      <c r="I38" s="51"/>
      <c r="J38" s="51"/>
      <c r="K38" s="51"/>
      <c r="L38" s="51"/>
      <c r="M38" s="51"/>
      <c r="N38" s="53"/>
      <c r="O38" s="53"/>
    </row>
    <row r="39" spans="1:15" ht="15.75" customHeight="1" x14ac:dyDescent="0.25">
      <c r="A39" s="84" t="s">
        <v>158</v>
      </c>
      <c r="B39" s="11">
        <v>22</v>
      </c>
      <c r="C39" s="69" t="s">
        <v>216</v>
      </c>
      <c r="D39" s="50"/>
      <c r="E39" s="70"/>
      <c r="F39" s="29" t="s">
        <v>220</v>
      </c>
      <c r="G39" s="64" t="s">
        <v>188</v>
      </c>
      <c r="H39" s="64" t="s">
        <v>188</v>
      </c>
      <c r="I39" s="51"/>
      <c r="J39" s="51"/>
      <c r="K39" s="51"/>
      <c r="L39" s="51"/>
      <c r="M39" s="51"/>
      <c r="N39" s="52"/>
      <c r="O39" s="53"/>
    </row>
    <row r="40" spans="1:15" ht="47.25" x14ac:dyDescent="0.25">
      <c r="A40" s="84" t="s">
        <v>157</v>
      </c>
      <c r="B40" s="11">
        <v>23</v>
      </c>
      <c r="C40" s="69" t="s">
        <v>216</v>
      </c>
      <c r="D40" s="50"/>
      <c r="E40" s="70"/>
      <c r="F40" s="29" t="s">
        <v>221</v>
      </c>
      <c r="G40" s="64" t="s">
        <v>188</v>
      </c>
      <c r="H40" s="64" t="s">
        <v>188</v>
      </c>
      <c r="I40" s="51"/>
      <c r="J40" s="51"/>
      <c r="K40" s="51"/>
      <c r="L40" s="51"/>
      <c r="M40" s="51"/>
      <c r="N40" s="52"/>
      <c r="O40" s="53"/>
    </row>
    <row r="41" spans="1:15" ht="126" x14ac:dyDescent="0.25">
      <c r="A41" s="84" t="s">
        <v>183</v>
      </c>
      <c r="B41" s="11">
        <v>24</v>
      </c>
      <c r="C41" s="69" t="s">
        <v>217</v>
      </c>
      <c r="D41" s="50"/>
      <c r="E41" s="70"/>
      <c r="F41" s="29" t="s">
        <v>222</v>
      </c>
      <c r="G41" s="64" t="s">
        <v>188</v>
      </c>
      <c r="H41" s="64" t="s">
        <v>188</v>
      </c>
      <c r="I41" s="51"/>
      <c r="J41" s="51"/>
      <c r="K41" s="51"/>
      <c r="L41" s="51"/>
      <c r="M41" s="51"/>
      <c r="N41" s="52"/>
      <c r="O41" s="53"/>
    </row>
    <row r="42" spans="1:15" ht="17.25" customHeight="1" x14ac:dyDescent="0.25">
      <c r="A42" s="84" t="s">
        <v>184</v>
      </c>
      <c r="B42" s="12">
        <v>25</v>
      </c>
      <c r="C42" s="71" t="s">
        <v>217</v>
      </c>
      <c r="D42" s="54"/>
      <c r="E42" s="72"/>
      <c r="F42" s="79" t="s">
        <v>223</v>
      </c>
      <c r="G42" s="65" t="s">
        <v>188</v>
      </c>
      <c r="H42" s="65" t="s">
        <v>188</v>
      </c>
      <c r="I42" s="55"/>
      <c r="J42" s="55"/>
      <c r="K42" s="55"/>
      <c r="L42" s="55"/>
      <c r="M42" s="55"/>
      <c r="N42" s="56"/>
      <c r="O42" s="57"/>
    </row>
    <row r="43" spans="1:15" s="18" customFormat="1" x14ac:dyDescent="0.25">
      <c r="A43" s="86"/>
      <c r="B43" s="253" t="s">
        <v>6</v>
      </c>
      <c r="C43" s="253"/>
      <c r="D43" s="253"/>
      <c r="E43" s="253"/>
      <c r="F43" s="253"/>
      <c r="G43" s="253"/>
      <c r="H43" s="253"/>
      <c r="I43" s="253"/>
      <c r="J43" s="253"/>
      <c r="K43" s="253"/>
      <c r="L43" s="253"/>
      <c r="M43" s="253"/>
      <c r="N43" s="20"/>
      <c r="O43" s="20"/>
    </row>
    <row r="44" spans="1:15" ht="15.75" customHeight="1" x14ac:dyDescent="0.25">
      <c r="A44" s="84" t="s">
        <v>187</v>
      </c>
      <c r="B44" s="10">
        <v>26</v>
      </c>
      <c r="C44" s="19" t="s">
        <v>224</v>
      </c>
      <c r="D44" s="68"/>
      <c r="E44" s="68"/>
      <c r="F44" s="91" t="s">
        <v>218</v>
      </c>
      <c r="G44" s="63" t="s">
        <v>188</v>
      </c>
      <c r="H44" s="63" t="s">
        <v>188</v>
      </c>
      <c r="I44" s="47"/>
      <c r="J44" s="47"/>
      <c r="K44" s="47"/>
      <c r="L44" s="47"/>
      <c r="M44" s="47"/>
      <c r="N44" s="49"/>
      <c r="O44" s="49"/>
    </row>
    <row r="45" spans="1:15" x14ac:dyDescent="0.25">
      <c r="A45" s="84" t="s">
        <v>156</v>
      </c>
      <c r="B45" s="11">
        <v>27</v>
      </c>
      <c r="C45" s="69" t="s">
        <v>224</v>
      </c>
      <c r="D45" s="70"/>
      <c r="E45" s="70"/>
      <c r="F45" s="92" t="s">
        <v>219</v>
      </c>
      <c r="G45" s="64" t="s">
        <v>188</v>
      </c>
      <c r="H45" s="64" t="s">
        <v>188</v>
      </c>
      <c r="I45" s="51"/>
      <c r="J45" s="51"/>
      <c r="K45" s="51"/>
      <c r="L45" s="51"/>
      <c r="M45" s="51"/>
      <c r="N45" s="53"/>
      <c r="O45" s="53"/>
    </row>
    <row r="46" spans="1:15" ht="110.25" x14ac:dyDescent="0.25">
      <c r="A46" s="84" t="s">
        <v>159</v>
      </c>
      <c r="B46" s="11">
        <v>28</v>
      </c>
      <c r="C46" s="69" t="s">
        <v>224</v>
      </c>
      <c r="D46" s="50"/>
      <c r="E46" s="70"/>
      <c r="F46" s="27" t="s">
        <v>226</v>
      </c>
      <c r="G46" s="64" t="s">
        <v>188</v>
      </c>
      <c r="H46" s="64" t="s">
        <v>188</v>
      </c>
      <c r="I46" s="51"/>
      <c r="J46" s="51"/>
      <c r="K46" s="51"/>
      <c r="L46" s="51"/>
      <c r="M46" s="51"/>
      <c r="N46" s="52"/>
      <c r="O46" s="53"/>
    </row>
    <row r="47" spans="1:15" ht="94.5" x14ac:dyDescent="0.25">
      <c r="A47" s="84" t="s">
        <v>160</v>
      </c>
      <c r="B47" s="11">
        <v>29</v>
      </c>
      <c r="C47" s="69" t="s">
        <v>224</v>
      </c>
      <c r="D47" s="50"/>
      <c r="E47" s="70"/>
      <c r="F47" s="27" t="s">
        <v>227</v>
      </c>
      <c r="G47" s="64" t="s">
        <v>188</v>
      </c>
      <c r="H47" s="64" t="s">
        <v>188</v>
      </c>
      <c r="I47" s="51"/>
      <c r="J47" s="51"/>
      <c r="K47" s="51"/>
      <c r="L47" s="51"/>
      <c r="M47" s="51"/>
      <c r="N47" s="52"/>
      <c r="O47" s="53"/>
    </row>
    <row r="48" spans="1:15" ht="94.5" x14ac:dyDescent="0.25">
      <c r="A48" s="84" t="s">
        <v>185</v>
      </c>
      <c r="B48" s="11">
        <v>30</v>
      </c>
      <c r="C48" s="69" t="s">
        <v>225</v>
      </c>
      <c r="D48" s="50"/>
      <c r="E48" s="70"/>
      <c r="F48" s="27" t="s">
        <v>228</v>
      </c>
      <c r="G48" s="64" t="s">
        <v>188</v>
      </c>
      <c r="H48" s="64" t="s">
        <v>188</v>
      </c>
      <c r="I48" s="51"/>
      <c r="J48" s="51"/>
      <c r="K48" s="51"/>
      <c r="L48" s="51"/>
      <c r="M48" s="51"/>
      <c r="N48" s="52"/>
      <c r="O48" s="53"/>
    </row>
    <row r="49" spans="1:15" x14ac:dyDescent="0.25">
      <c r="A49" s="84" t="s">
        <v>186</v>
      </c>
      <c r="B49" s="12">
        <v>31</v>
      </c>
      <c r="C49" s="71" t="s">
        <v>225</v>
      </c>
      <c r="D49" s="54"/>
      <c r="E49" s="72"/>
      <c r="F49" s="9" t="s">
        <v>223</v>
      </c>
      <c r="G49" s="65" t="s">
        <v>188</v>
      </c>
      <c r="H49" s="65" t="s">
        <v>188</v>
      </c>
      <c r="I49" s="55"/>
      <c r="J49" s="55"/>
      <c r="K49" s="55"/>
      <c r="L49" s="55"/>
      <c r="M49" s="55"/>
      <c r="N49" s="56"/>
      <c r="O49" s="57"/>
    </row>
    <row r="50" spans="1:15" x14ac:dyDescent="0.25">
      <c r="B50" s="266" t="s">
        <v>0</v>
      </c>
      <c r="C50" s="266"/>
      <c r="D50" s="33"/>
      <c r="E50" s="16"/>
      <c r="F50" s="16"/>
      <c r="G50" s="16"/>
      <c r="H50" s="16"/>
      <c r="I50" s="34"/>
      <c r="J50" s="34"/>
      <c r="K50" s="34"/>
      <c r="L50" s="34"/>
      <c r="M50" s="34"/>
      <c r="N50" s="16"/>
      <c r="O50" s="16"/>
    </row>
    <row r="51" spans="1:15" x14ac:dyDescent="0.25">
      <c r="B51" s="4"/>
      <c r="C51" s="5"/>
      <c r="D51" s="6"/>
      <c r="E51" s="6"/>
      <c r="F51" s="6"/>
      <c r="G51" s="6"/>
      <c r="H51" s="6"/>
      <c r="I51" s="6"/>
      <c r="J51" s="6"/>
      <c r="K51" s="6"/>
      <c r="L51" s="6"/>
      <c r="M51" s="6"/>
    </row>
    <row r="52" spans="1:15" x14ac:dyDescent="0.25">
      <c r="B52" s="259" t="s">
        <v>169</v>
      </c>
      <c r="C52" s="259"/>
      <c r="D52" s="259"/>
      <c r="E52" s="259"/>
      <c r="F52" s="259"/>
      <c r="G52" s="46"/>
      <c r="H52" s="46"/>
      <c r="I52" s="46"/>
      <c r="J52" s="46"/>
      <c r="K52" s="46"/>
      <c r="L52" s="46"/>
      <c r="M52" s="46"/>
      <c r="N52" s="46"/>
    </row>
    <row r="53" spans="1:15" x14ac:dyDescent="0.25">
      <c r="B53" s="259" t="s">
        <v>172</v>
      </c>
      <c r="C53" s="259"/>
      <c r="D53" s="259"/>
      <c r="E53" s="259"/>
      <c r="F53" s="259"/>
      <c r="G53" s="46"/>
      <c r="H53" s="46"/>
      <c r="I53" s="46"/>
      <c r="J53" s="46"/>
      <c r="K53" s="46"/>
      <c r="L53" s="46"/>
      <c r="M53" s="46"/>
      <c r="N53" s="46"/>
    </row>
  </sheetData>
  <mergeCells count="28">
    <mergeCell ref="B53:F53"/>
    <mergeCell ref="B52:F52"/>
    <mergeCell ref="B5:E5"/>
    <mergeCell ref="B6:E6"/>
    <mergeCell ref="L2:M3"/>
    <mergeCell ref="B8:M8"/>
    <mergeCell ref="B50:C50"/>
    <mergeCell ref="B11:M11"/>
    <mergeCell ref="B16:M16"/>
    <mergeCell ref="B20:M20"/>
    <mergeCell ref="G9:G10"/>
    <mergeCell ref="H9:H10"/>
    <mergeCell ref="J9:J10"/>
    <mergeCell ref="B43:M43"/>
    <mergeCell ref="B36:M36"/>
    <mergeCell ref="B32:M32"/>
    <mergeCell ref="N9:N10"/>
    <mergeCell ref="B9:B10"/>
    <mergeCell ref="O9:O10"/>
    <mergeCell ref="I9:I10"/>
    <mergeCell ref="K9:K10"/>
    <mergeCell ref="L9:M9"/>
    <mergeCell ref="B28:M28"/>
    <mergeCell ref="B24:M24"/>
    <mergeCell ref="C9:C10"/>
    <mergeCell ref="D9:D10"/>
    <mergeCell ref="E9:E10"/>
    <mergeCell ref="F9:F10"/>
  </mergeCells>
  <dataValidations count="1">
    <dataValidation type="list" allowBlank="1" showInputMessage="1" showErrorMessage="1" sqref="E51" xr:uid="{00000000-0002-0000-0000-000000000000}">
      <formula1>$C$3:$C$41</formula1>
    </dataValidation>
  </dataValidations>
  <printOptions horizontalCentered="1"/>
  <pageMargins left="0.11811023622047245" right="0.11811023622047245" top="0.35433070866141736" bottom="0.55118110236220474" header="0.31496062992125984" footer="0.31496062992125984"/>
  <pageSetup paperSize="9" scale="27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InputMessage="1" showErrorMessage="1" xr:uid="{00000000-0002-0000-0000-000001000000}">
          <x14:formula1>
            <xm:f>Регионы!$A$2:$A$87</xm:f>
          </x14:formula1>
          <xm:sqref>D12:D15 D17:D19 D21:D23 D25:D27 D29:D31 D33:D35 D39:D42 D51 D44:D49</xm:sqref>
        </x14:dataValidation>
        <x14:dataValidation type="list" allowBlank="1" showInputMessage="1" showErrorMessage="1" xr:uid="{00000000-0002-0000-0000-000002000000}">
          <x14:formula1>
            <xm:f>'Подтипы активов'!$B$3:$B$8</xm:f>
          </x14:formula1>
          <xm:sqref>E12:E15</xm:sqref>
        </x14:dataValidation>
        <x14:dataValidation type="list" allowBlank="1" showInputMessage="1" showErrorMessage="1" xr:uid="{00000000-0002-0000-0000-000003000000}">
          <x14:formula1>
            <xm:f>'Подтипы активов'!$B$9:$B$12</xm:f>
          </x14:formula1>
          <xm:sqref>E17:E19</xm:sqref>
        </x14:dataValidation>
        <x14:dataValidation type="list" allowBlank="1" showInputMessage="1" showErrorMessage="1" xr:uid="{00000000-0002-0000-0000-000004000000}">
          <x14:formula1>
            <xm:f>'Подтипы активов'!$B$13:$B$17</xm:f>
          </x14:formula1>
          <xm:sqref>E21:E23</xm:sqref>
        </x14:dataValidation>
        <x14:dataValidation type="list" allowBlank="1" showInputMessage="1" showErrorMessage="1" xr:uid="{00000000-0002-0000-0000-000005000000}">
          <x14:formula1>
            <xm:f>'Подтипы активов'!$B$18:$B$26</xm:f>
          </x14:formula1>
          <xm:sqref>E25:E27</xm:sqref>
        </x14:dataValidation>
        <x14:dataValidation type="list" allowBlank="1" showInputMessage="1" showErrorMessage="1" xr:uid="{00000000-0002-0000-0000-000006000000}">
          <x14:formula1>
            <xm:f>'Подтипы активов'!$B$27</xm:f>
          </x14:formula1>
          <xm:sqref>E29:E31</xm:sqref>
        </x14:dataValidation>
        <x14:dataValidation type="list" allowBlank="1" showInputMessage="1" showErrorMessage="1" xr:uid="{00000000-0002-0000-0000-000007000000}">
          <x14:formula1>
            <xm:f>'Подтипы активов'!$B$28:$B$32</xm:f>
          </x14:formula1>
          <xm:sqref>E33:E35</xm:sqref>
        </x14:dataValidation>
        <x14:dataValidation type="list" allowBlank="1" showInputMessage="1" showErrorMessage="1" xr:uid="{00000000-0002-0000-0000-000008000000}">
          <x14:formula1>
            <xm:f>'Подтипы активов'!$B$33:$B$34</xm:f>
          </x14:formula1>
          <xm:sqref>E37:E42</xm:sqref>
        </x14:dataValidation>
        <x14:dataValidation type="list" allowBlank="1" showInputMessage="1" showErrorMessage="1" xr:uid="{00000000-0002-0000-0000-000009000000}">
          <x14:formula1>
            <xm:f>'Подтипы активов'!$B$35:$B$37</xm:f>
          </x14:formula1>
          <xm:sqref>E44:E49</xm:sqref>
        </x14:dataValidation>
        <x14:dataValidation type="list" allowBlank="1" showInputMessage="1" showErrorMessage="1" xr:uid="{00000000-0002-0000-0000-00000A000000}">
          <x14:formula1>
            <xm:f>'Подтипы активов'!$B$41:$B$43</xm:f>
          </x14:formula1>
          <xm:sqref>O11:O49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  <pageSetUpPr fitToPage="1"/>
  </sheetPr>
  <dimension ref="A1:AG27"/>
  <sheetViews>
    <sheetView view="pageBreakPreview" topLeftCell="A10" zoomScale="70" zoomScaleNormal="50" zoomScaleSheetLayoutView="70" workbookViewId="0">
      <selection activeCell="E14" sqref="E14"/>
    </sheetView>
  </sheetViews>
  <sheetFormatPr defaultRowHeight="15.75" outlineLevelRow="1" x14ac:dyDescent="0.25"/>
  <cols>
    <col min="1" max="1" width="16.140625" style="2" customWidth="1"/>
    <col min="2" max="2" width="74.42578125" style="2" customWidth="1"/>
    <col min="3" max="3" width="22" style="2" customWidth="1"/>
    <col min="4" max="4" width="29" style="2" customWidth="1"/>
    <col min="5" max="5" width="74.28515625" style="96" customWidth="1"/>
    <col min="6" max="7" width="2.7109375" style="2" hidden="1" customWidth="1"/>
    <col min="8" max="8" width="22.5703125" style="2" customWidth="1"/>
    <col min="9" max="9" width="22" style="2" customWidth="1"/>
    <col min="10" max="10" width="19" style="2" customWidth="1"/>
    <col min="11" max="11" width="20" style="2" customWidth="1"/>
    <col min="12" max="12" width="20.42578125" style="2" customWidth="1"/>
    <col min="13" max="13" width="25" style="2" customWidth="1"/>
    <col min="14" max="14" width="18.5703125" style="2" customWidth="1"/>
    <col min="15" max="15" width="56" customWidth="1"/>
    <col min="16" max="16" width="24" customWidth="1"/>
    <col min="17" max="18" width="10.42578125" style="130" customWidth="1"/>
    <col min="19" max="19" width="18" style="130" customWidth="1"/>
    <col min="20" max="20" width="13" style="130" customWidth="1"/>
    <col min="21" max="21" width="19.42578125" hidden="1" customWidth="1"/>
    <col min="22" max="22" width="12.7109375" customWidth="1"/>
    <col min="23" max="23" width="8.28515625" customWidth="1"/>
    <col min="24" max="24" width="9.7109375" customWidth="1"/>
    <col min="25" max="25" width="15.85546875" customWidth="1"/>
    <col min="26" max="26" width="16.5703125" customWidth="1"/>
    <col min="27" max="27" width="16.140625" customWidth="1"/>
    <col min="28" max="28" width="19.42578125" customWidth="1"/>
    <col min="29" max="29" width="24.42578125" customWidth="1"/>
    <col min="30" max="30" width="37.7109375" style="99" customWidth="1"/>
    <col min="31" max="31" width="68" customWidth="1"/>
    <col min="32" max="32" width="64.5703125" customWidth="1"/>
    <col min="33" max="33" width="93.140625" customWidth="1"/>
  </cols>
  <sheetData>
    <row r="1" spans="1:33" outlineLevel="1" x14ac:dyDescent="0.25">
      <c r="H1" s="3"/>
      <c r="I1" s="3"/>
      <c r="N1" s="284" t="s">
        <v>269</v>
      </c>
      <c r="O1" s="284"/>
    </row>
    <row r="2" spans="1:33" ht="15.75" customHeight="1" outlineLevel="1" x14ac:dyDescent="0.3">
      <c r="A2" s="93" t="s">
        <v>270</v>
      </c>
      <c r="B2" s="106"/>
      <c r="M2" s="22" t="s">
        <v>249</v>
      </c>
      <c r="N2" s="285" t="s">
        <v>248</v>
      </c>
      <c r="O2" s="285"/>
      <c r="P2" s="22"/>
      <c r="Q2" s="131"/>
      <c r="R2" s="131"/>
      <c r="S2" s="131"/>
      <c r="T2" s="131"/>
      <c r="U2" s="22"/>
      <c r="V2" s="22"/>
      <c r="W2" s="22"/>
      <c r="X2" s="22"/>
    </row>
    <row r="3" spans="1:33" ht="30.75" outlineLevel="1" x14ac:dyDescent="0.4">
      <c r="B3" s="188"/>
      <c r="C3" s="189"/>
      <c r="M3" s="22"/>
      <c r="N3" s="285" t="s">
        <v>250</v>
      </c>
      <c r="O3" s="285"/>
      <c r="P3" s="22"/>
      <c r="Q3" s="131"/>
      <c r="R3" s="131"/>
      <c r="S3" s="131"/>
      <c r="T3" s="131"/>
      <c r="U3" s="22"/>
      <c r="V3" s="22"/>
      <c r="W3" s="22"/>
      <c r="X3" s="22"/>
    </row>
    <row r="4" spans="1:33" ht="15.75" customHeight="1" outlineLevel="1" x14ac:dyDescent="0.25">
      <c r="A4" s="271" t="s">
        <v>141</v>
      </c>
      <c r="B4" s="271"/>
      <c r="C4" s="295"/>
      <c r="D4" s="295"/>
      <c r="E4" s="104" t="s">
        <v>243</v>
      </c>
      <c r="F4" s="94"/>
      <c r="G4" s="108"/>
      <c r="H4" s="228"/>
    </row>
    <row r="5" spans="1:33" ht="36.75" customHeight="1" outlineLevel="1" x14ac:dyDescent="0.25">
      <c r="A5" s="271" t="s">
        <v>137</v>
      </c>
      <c r="B5" s="271"/>
      <c r="C5" s="271"/>
      <c r="D5" s="271"/>
      <c r="E5" s="104" t="s">
        <v>332</v>
      </c>
      <c r="F5" s="109"/>
      <c r="G5" s="110"/>
      <c r="I5"/>
      <c r="J5"/>
      <c r="K5"/>
      <c r="L5"/>
      <c r="M5"/>
      <c r="N5"/>
    </row>
    <row r="6" spans="1:33" ht="15.75" customHeight="1" outlineLevel="1" x14ac:dyDescent="0.25">
      <c r="A6" s="271" t="s">
        <v>139</v>
      </c>
      <c r="B6" s="271"/>
      <c r="C6" s="295"/>
      <c r="D6" s="295"/>
      <c r="E6" s="104" t="s">
        <v>242</v>
      </c>
      <c r="F6" s="111"/>
      <c r="G6" s="109"/>
    </row>
    <row r="7" spans="1:33" ht="30.75" customHeight="1" outlineLevel="1" x14ac:dyDescent="0.25">
      <c r="A7" s="271" t="s">
        <v>138</v>
      </c>
      <c r="B7" s="271"/>
      <c r="C7" s="271"/>
      <c r="D7" s="271"/>
      <c r="E7" s="103">
        <v>5</v>
      </c>
      <c r="F7" s="111"/>
      <c r="G7" s="109"/>
      <c r="H7" s="106"/>
      <c r="I7"/>
      <c r="J7" s="107"/>
      <c r="K7" s="107"/>
      <c r="L7" s="107"/>
      <c r="M7" s="107"/>
      <c r="N7"/>
    </row>
    <row r="8" spans="1:33" ht="59.25" customHeight="1" outlineLevel="1" x14ac:dyDescent="0.25">
      <c r="A8" s="271" t="s">
        <v>140</v>
      </c>
      <c r="B8" s="271"/>
      <c r="C8" s="271"/>
      <c r="D8" s="271"/>
      <c r="E8" s="104" t="s">
        <v>331</v>
      </c>
      <c r="F8" s="111"/>
      <c r="G8" s="109"/>
      <c r="H8" s="106"/>
      <c r="I8"/>
      <c r="J8" s="18"/>
      <c r="K8"/>
      <c r="L8"/>
      <c r="M8"/>
      <c r="N8"/>
    </row>
    <row r="9" spans="1:33" outlineLevel="1" x14ac:dyDescent="0.25"/>
    <row r="10" spans="1:33" s="1" customFormat="1" ht="27" customHeight="1" outlineLevel="1" x14ac:dyDescent="0.25">
      <c r="A10" s="264" t="s">
        <v>133</v>
      </c>
      <c r="B10" s="264"/>
      <c r="C10" s="264"/>
      <c r="D10" s="264"/>
      <c r="E10" s="264"/>
      <c r="F10" s="264"/>
      <c r="G10" s="264"/>
      <c r="H10" s="264"/>
      <c r="I10" s="264"/>
      <c r="J10" s="264"/>
      <c r="K10" s="264"/>
      <c r="L10" s="264"/>
      <c r="M10" s="264"/>
      <c r="N10" s="264"/>
      <c r="Q10" s="132"/>
      <c r="R10" s="132"/>
      <c r="S10" s="132"/>
      <c r="T10" s="132"/>
      <c r="AA10" s="101"/>
      <c r="AB10" s="101"/>
      <c r="AC10" s="101"/>
      <c r="AD10" s="95"/>
    </row>
    <row r="11" spans="1:33" ht="15" customHeight="1" x14ac:dyDescent="0.25">
      <c r="A11" s="279" t="s">
        <v>7</v>
      </c>
      <c r="B11" s="280" t="s">
        <v>246</v>
      </c>
      <c r="C11" s="277" t="s">
        <v>130</v>
      </c>
      <c r="D11" s="277" t="s">
        <v>94</v>
      </c>
      <c r="E11" s="279" t="s">
        <v>142</v>
      </c>
      <c r="F11" s="277" t="s">
        <v>145</v>
      </c>
      <c r="G11" s="277" t="s">
        <v>173</v>
      </c>
      <c r="H11" s="289" t="s">
        <v>244</v>
      </c>
      <c r="I11" s="289"/>
      <c r="J11" s="289"/>
      <c r="K11" s="234"/>
      <c r="L11" s="234"/>
      <c r="M11" s="280" t="s">
        <v>131</v>
      </c>
      <c r="N11" s="280"/>
      <c r="O11" s="279" t="s">
        <v>135</v>
      </c>
      <c r="P11" s="287" t="s">
        <v>253</v>
      </c>
      <c r="Q11" s="276" t="s">
        <v>254</v>
      </c>
      <c r="R11" s="276" t="s">
        <v>257</v>
      </c>
      <c r="S11" s="276" t="s">
        <v>255</v>
      </c>
      <c r="T11" s="276" t="s">
        <v>256</v>
      </c>
      <c r="U11" s="127"/>
      <c r="V11" s="286" t="s">
        <v>260</v>
      </c>
      <c r="W11" s="286"/>
      <c r="X11" s="286"/>
      <c r="Y11" s="257" t="s">
        <v>261</v>
      </c>
      <c r="Z11" s="257" t="s">
        <v>240</v>
      </c>
      <c r="AA11" s="257" t="s">
        <v>237</v>
      </c>
      <c r="AB11" s="121"/>
      <c r="AC11" s="123"/>
      <c r="AD11" s="257" t="s">
        <v>239</v>
      </c>
      <c r="AE11" s="257" t="s">
        <v>263</v>
      </c>
      <c r="AF11" s="98"/>
    </row>
    <row r="12" spans="1:33" ht="124.5" customHeight="1" x14ac:dyDescent="0.25">
      <c r="A12" s="279"/>
      <c r="B12" s="280"/>
      <c r="C12" s="277"/>
      <c r="D12" s="277"/>
      <c r="E12" s="279"/>
      <c r="F12" s="277"/>
      <c r="G12" s="277"/>
      <c r="H12" s="155" t="s">
        <v>321</v>
      </c>
      <c r="I12" s="155" t="s">
        <v>245</v>
      </c>
      <c r="J12" s="155" t="s">
        <v>322</v>
      </c>
      <c r="K12" s="233" t="s">
        <v>266</v>
      </c>
      <c r="L12" s="233" t="s">
        <v>267</v>
      </c>
      <c r="M12" s="233" t="s">
        <v>251</v>
      </c>
      <c r="N12" s="233" t="s">
        <v>252</v>
      </c>
      <c r="O12" s="279"/>
      <c r="P12" s="288"/>
      <c r="Q12" s="276"/>
      <c r="R12" s="276"/>
      <c r="S12" s="276"/>
      <c r="T12" s="276"/>
      <c r="U12" s="127"/>
      <c r="V12" s="113" t="s">
        <v>258</v>
      </c>
      <c r="W12" s="113" t="s">
        <v>265</v>
      </c>
      <c r="X12" s="113" t="s">
        <v>259</v>
      </c>
      <c r="Y12" s="258"/>
      <c r="Z12" s="258"/>
      <c r="AA12" s="258"/>
      <c r="AB12" s="122" t="s">
        <v>264</v>
      </c>
      <c r="AC12" s="124" t="s">
        <v>262</v>
      </c>
      <c r="AD12" s="258"/>
      <c r="AE12" s="258"/>
      <c r="AF12" s="98"/>
      <c r="AG12" s="98"/>
    </row>
    <row r="13" spans="1:33" ht="23.25" customHeight="1" x14ac:dyDescent="0.25">
      <c r="A13" s="290" t="s">
        <v>247</v>
      </c>
      <c r="B13" s="291"/>
      <c r="C13" s="291"/>
      <c r="D13" s="291"/>
      <c r="E13" s="291"/>
      <c r="F13" s="291"/>
      <c r="G13" s="291"/>
      <c r="H13" s="291"/>
      <c r="I13" s="291"/>
      <c r="J13" s="291"/>
      <c r="K13" s="291"/>
      <c r="L13" s="291"/>
      <c r="M13" s="291"/>
      <c r="N13" s="291"/>
      <c r="O13" s="291"/>
      <c r="P13" s="292"/>
      <c r="Q13" s="133"/>
      <c r="R13" s="134"/>
      <c r="S13" s="134"/>
      <c r="T13" s="134"/>
      <c r="U13" s="126"/>
      <c r="V13" s="113"/>
      <c r="W13" s="113"/>
      <c r="X13" s="113"/>
      <c r="Y13" s="125"/>
      <c r="Z13" s="125"/>
      <c r="AA13" s="125"/>
      <c r="AB13" s="125"/>
      <c r="AC13" s="125"/>
      <c r="AD13" s="125"/>
      <c r="AE13" s="125"/>
      <c r="AF13" s="98"/>
      <c r="AG13" s="98"/>
    </row>
    <row r="14" spans="1:33" s="146" customFormat="1" ht="131.25" customHeight="1" x14ac:dyDescent="0.3">
      <c r="A14" s="202">
        <v>1</v>
      </c>
      <c r="B14" s="232" t="s">
        <v>333</v>
      </c>
      <c r="C14" s="232" t="s">
        <v>10</v>
      </c>
      <c r="D14" s="206" t="s">
        <v>162</v>
      </c>
      <c r="E14" s="232" t="s">
        <v>311</v>
      </c>
      <c r="F14" s="197"/>
      <c r="G14" s="197"/>
      <c r="H14" s="206">
        <v>70320.89</v>
      </c>
      <c r="I14" s="138" t="s">
        <v>271</v>
      </c>
      <c r="J14" s="210">
        <f>155527.54+5666</f>
        <v>161193.54</v>
      </c>
      <c r="K14" s="210">
        <f t="shared" ref="K14" si="0">J14</f>
        <v>161193.54</v>
      </c>
      <c r="L14" s="210">
        <f t="shared" ref="L14" si="1">ROUND(K14*90%,2)</f>
        <v>145074.19</v>
      </c>
      <c r="M14" s="210">
        <f t="shared" ref="M14" si="2">L14</f>
        <v>145074.19</v>
      </c>
      <c r="N14" s="210">
        <f>ROUND(M14*(100%-14*7.1%),2)</f>
        <v>870.45</v>
      </c>
      <c r="O14" s="247" t="s">
        <v>238</v>
      </c>
      <c r="P14" s="160" t="s">
        <v>274</v>
      </c>
      <c r="Q14" s="161">
        <v>7.0999999999999994E-2</v>
      </c>
      <c r="R14" s="139">
        <v>15</v>
      </c>
      <c r="S14" s="140">
        <f>ROUND(M14*(100%-Q14*14),2)-N14</f>
        <v>0</v>
      </c>
      <c r="T14" s="162">
        <f>N14/J14</f>
        <v>5.4000302989809642E-3</v>
      </c>
      <c r="U14" s="156"/>
      <c r="V14" s="235"/>
      <c r="W14" s="141"/>
      <c r="X14" s="142"/>
      <c r="Y14" s="143">
        <v>0</v>
      </c>
      <c r="Z14" s="144"/>
      <c r="AA14" s="236" t="s">
        <v>238</v>
      </c>
      <c r="AB14" s="137" t="s">
        <v>238</v>
      </c>
      <c r="AC14" s="137"/>
      <c r="AD14" s="137"/>
      <c r="AE14" s="207" t="s">
        <v>324</v>
      </c>
      <c r="AF14" s="145"/>
      <c r="AG14" s="145"/>
    </row>
    <row r="15" spans="1:33" s="152" customFormat="1" ht="22.5" customHeight="1" x14ac:dyDescent="0.3">
      <c r="A15" s="293" t="s">
        <v>345</v>
      </c>
      <c r="B15" s="294"/>
      <c r="C15" s="294"/>
      <c r="D15" s="294"/>
      <c r="E15" s="294"/>
      <c r="F15" s="294"/>
      <c r="G15" s="154"/>
      <c r="H15" s="154"/>
      <c r="I15" s="154"/>
      <c r="J15" s="154"/>
      <c r="K15" s="154"/>
      <c r="L15" s="157"/>
      <c r="M15" s="154"/>
      <c r="N15" s="154"/>
      <c r="O15" s="154"/>
      <c r="P15" s="147"/>
      <c r="Q15" s="273"/>
      <c r="R15" s="274"/>
      <c r="S15" s="274"/>
      <c r="T15" s="275"/>
      <c r="U15" s="148"/>
      <c r="V15" s="148"/>
      <c r="W15" s="148"/>
      <c r="X15" s="148"/>
      <c r="Y15" s="149"/>
      <c r="Z15" s="149"/>
      <c r="AA15" s="149"/>
      <c r="AB15" s="149"/>
      <c r="AC15" s="149"/>
      <c r="AD15" s="149"/>
      <c r="AE15" s="150"/>
      <c r="AF15" s="151"/>
    </row>
    <row r="16" spans="1:33" s="152" customFormat="1" ht="285" customHeight="1" x14ac:dyDescent="0.3">
      <c r="A16" s="196">
        <v>2</v>
      </c>
      <c r="B16" s="232" t="s">
        <v>335</v>
      </c>
      <c r="C16" s="232" t="s">
        <v>10</v>
      </c>
      <c r="D16" s="232" t="s">
        <v>319</v>
      </c>
      <c r="E16" s="232" t="s">
        <v>334</v>
      </c>
      <c r="F16" s="197"/>
      <c r="G16" s="197"/>
      <c r="H16" s="208">
        <v>1742573.08</v>
      </c>
      <c r="I16" s="138" t="s">
        <v>271</v>
      </c>
      <c r="J16" s="210">
        <v>2994404.1999999993</v>
      </c>
      <c r="K16" s="210">
        <v>2994404.1999999993</v>
      </c>
      <c r="L16" s="210">
        <v>2694963.7800000003</v>
      </c>
      <c r="M16" s="210">
        <v>2694963.78</v>
      </c>
      <c r="N16" s="224">
        <v>16169.78</v>
      </c>
      <c r="O16" s="248" t="s">
        <v>323</v>
      </c>
      <c r="P16" s="270" t="s">
        <v>325</v>
      </c>
      <c r="Q16" s="270"/>
      <c r="R16" s="270"/>
      <c r="S16" s="270"/>
      <c r="T16" s="270"/>
      <c r="U16" s="270"/>
      <c r="V16" s="270"/>
      <c r="W16" s="270"/>
      <c r="X16" s="270"/>
      <c r="Y16" s="270"/>
      <c r="Z16" s="270"/>
      <c r="AA16" s="270"/>
      <c r="AB16" s="270"/>
      <c r="AC16" s="270"/>
      <c r="AD16" s="270"/>
      <c r="AE16" s="270"/>
      <c r="AF16" s="198"/>
      <c r="AG16" s="199"/>
    </row>
    <row r="17" spans="1:33" s="152" customFormat="1" ht="144" customHeight="1" x14ac:dyDescent="0.3">
      <c r="A17" s="239">
        <v>3</v>
      </c>
      <c r="B17" s="240" t="s">
        <v>336</v>
      </c>
      <c r="C17" s="240" t="s">
        <v>10</v>
      </c>
      <c r="D17" s="240" t="s">
        <v>319</v>
      </c>
      <c r="E17" s="240" t="s">
        <v>327</v>
      </c>
      <c r="F17" s="241"/>
      <c r="G17" s="241"/>
      <c r="H17" s="226">
        <v>9372532.4300000016</v>
      </c>
      <c r="I17" s="242" t="s">
        <v>271</v>
      </c>
      <c r="J17" s="243">
        <v>12304394.029999999</v>
      </c>
      <c r="K17" s="243">
        <v>13374708.129999999</v>
      </c>
      <c r="L17" s="244">
        <v>12037237.32</v>
      </c>
      <c r="M17" s="226">
        <v>12037237.32</v>
      </c>
      <c r="N17" s="210">
        <v>72223.420000000013</v>
      </c>
      <c r="O17" s="248" t="s">
        <v>350</v>
      </c>
      <c r="P17" s="270" t="s">
        <v>329</v>
      </c>
      <c r="Q17" s="270"/>
      <c r="R17" s="270"/>
      <c r="S17" s="270"/>
      <c r="T17" s="270"/>
      <c r="U17" s="270"/>
      <c r="V17" s="270"/>
      <c r="W17" s="270"/>
      <c r="X17" s="270"/>
      <c r="Y17" s="270"/>
      <c r="Z17" s="270"/>
      <c r="AA17" s="270"/>
      <c r="AB17" s="270"/>
      <c r="AC17" s="270"/>
      <c r="AD17" s="270"/>
      <c r="AE17" s="270"/>
      <c r="AF17" s="198"/>
      <c r="AG17" s="199"/>
    </row>
    <row r="18" spans="1:33" s="152" customFormat="1" ht="22.5" customHeight="1" x14ac:dyDescent="0.3">
      <c r="A18" s="272" t="s">
        <v>337</v>
      </c>
      <c r="B18" s="272"/>
      <c r="C18" s="272"/>
      <c r="D18" s="272"/>
      <c r="E18" s="272"/>
      <c r="F18" s="272"/>
      <c r="G18" s="245"/>
      <c r="H18" s="245"/>
      <c r="I18" s="245"/>
      <c r="J18" s="245"/>
      <c r="K18" s="245"/>
      <c r="L18" s="246"/>
      <c r="M18" s="245"/>
      <c r="N18" s="194"/>
      <c r="O18" s="194"/>
      <c r="P18" s="147"/>
      <c r="Q18" s="273"/>
      <c r="R18" s="274"/>
      <c r="S18" s="274"/>
      <c r="T18" s="275"/>
      <c r="U18" s="148"/>
      <c r="V18" s="148"/>
      <c r="W18" s="148"/>
      <c r="X18" s="148"/>
      <c r="Y18" s="149"/>
      <c r="Z18" s="149"/>
      <c r="AA18" s="149"/>
      <c r="AB18" s="149"/>
      <c r="AC18" s="149"/>
      <c r="AD18" s="149"/>
      <c r="AE18" s="150"/>
      <c r="AF18" s="151"/>
    </row>
    <row r="19" spans="1:33" s="152" customFormat="1" ht="134.25" customHeight="1" x14ac:dyDescent="0.3">
      <c r="A19" s="196">
        <v>4</v>
      </c>
      <c r="B19" s="232" t="s">
        <v>341</v>
      </c>
      <c r="C19" s="232" t="s">
        <v>10</v>
      </c>
      <c r="D19" s="232" t="s">
        <v>161</v>
      </c>
      <c r="E19" s="232" t="s">
        <v>342</v>
      </c>
      <c r="F19" s="197"/>
      <c r="G19" s="197"/>
      <c r="H19" s="205">
        <v>259604.75999999998</v>
      </c>
      <c r="I19" s="138" t="s">
        <v>271</v>
      </c>
      <c r="J19" s="205">
        <v>653567.01</v>
      </c>
      <c r="K19" s="205">
        <v>653567.01</v>
      </c>
      <c r="L19" s="224">
        <v>588210.31000000006</v>
      </c>
      <c r="M19" s="224">
        <v>588210.31000000006</v>
      </c>
      <c r="N19" s="205">
        <v>3529.26</v>
      </c>
      <c r="O19" s="206" t="s">
        <v>238</v>
      </c>
      <c r="P19" s="270" t="s">
        <v>344</v>
      </c>
      <c r="Q19" s="270"/>
      <c r="R19" s="270"/>
      <c r="S19" s="270"/>
      <c r="T19" s="270"/>
      <c r="U19" s="270"/>
      <c r="V19" s="270"/>
      <c r="W19" s="270"/>
      <c r="X19" s="270"/>
      <c r="Y19" s="270"/>
      <c r="Z19" s="270"/>
      <c r="AA19" s="270"/>
      <c r="AB19" s="270"/>
      <c r="AC19" s="270"/>
      <c r="AD19" s="270"/>
      <c r="AE19" s="270"/>
      <c r="AF19" s="200"/>
      <c r="AG19" s="199"/>
    </row>
    <row r="20" spans="1:33" ht="18.75" x14ac:dyDescent="0.3">
      <c r="A20" s="282" t="s">
        <v>0</v>
      </c>
      <c r="B20" s="282"/>
      <c r="C20" s="158"/>
      <c r="D20" s="105"/>
      <c r="E20" s="105"/>
      <c r="F20" s="105"/>
      <c r="G20" s="105"/>
      <c r="H20" s="112">
        <f>SUM(H14:H19)</f>
        <v>11445031.160000002</v>
      </c>
      <c r="I20" s="112"/>
      <c r="J20" s="112">
        <f>SUM(J14:J19)</f>
        <v>16113558.779999999</v>
      </c>
      <c r="K20" s="112">
        <f>SUM(K14:K19)</f>
        <v>17183872.879999999</v>
      </c>
      <c r="L20" s="112">
        <f>SUM(L14:L19)</f>
        <v>15465485.600000001</v>
      </c>
      <c r="M20" s="112">
        <f>SUM(M14:M19)</f>
        <v>15465485.6</v>
      </c>
      <c r="N20" s="112">
        <f>SUM(N14:N19)</f>
        <v>92792.91</v>
      </c>
      <c r="O20" s="105"/>
      <c r="P20" s="100"/>
      <c r="Q20" s="135"/>
      <c r="R20" s="135"/>
      <c r="S20" s="135"/>
      <c r="T20" s="136"/>
      <c r="U20" s="128"/>
      <c r="V20" s="114"/>
      <c r="W20" s="114"/>
      <c r="X20" s="114"/>
      <c r="Y20" s="115"/>
      <c r="Z20" s="115"/>
      <c r="AA20" s="115"/>
      <c r="AB20" s="115"/>
      <c r="AC20" s="115"/>
      <c r="AD20" s="116"/>
      <c r="AE20" s="117"/>
      <c r="AF20" s="120"/>
    </row>
    <row r="21" spans="1:33" x14ac:dyDescent="0.25">
      <c r="A21" s="153"/>
      <c r="B21" s="159"/>
      <c r="C21" s="97"/>
      <c r="D21" s="97"/>
      <c r="E21" s="97"/>
      <c r="F21" s="97"/>
      <c r="G21" s="97"/>
      <c r="H21" s="97"/>
      <c r="I21" s="97"/>
      <c r="J21" s="97"/>
      <c r="K21" s="97"/>
      <c r="L21" s="97"/>
      <c r="M21" s="97"/>
      <c r="N21" s="97"/>
      <c r="O21" s="99"/>
      <c r="V21" s="118"/>
      <c r="W21" s="118"/>
      <c r="X21" s="118"/>
      <c r="Y21" s="118"/>
      <c r="Z21" s="118"/>
      <c r="AA21" s="118"/>
      <c r="AB21" s="118"/>
      <c r="AC21" s="118"/>
      <c r="AD21" s="119"/>
      <c r="AE21" s="118"/>
      <c r="AF21" s="118"/>
    </row>
    <row r="22" spans="1:33" x14ac:dyDescent="0.25">
      <c r="A22" s="283" t="s">
        <v>268</v>
      </c>
      <c r="B22" s="283"/>
      <c r="C22" s="283"/>
      <c r="D22" s="283"/>
      <c r="E22" s="283"/>
      <c r="F22" s="153"/>
      <c r="G22" s="153"/>
      <c r="H22" s="153"/>
      <c r="I22" s="153"/>
      <c r="J22" s="153"/>
      <c r="K22" s="153"/>
      <c r="L22" s="153"/>
      <c r="M22" s="153"/>
      <c r="N22" s="153"/>
      <c r="O22" s="153"/>
      <c r="V22" s="118"/>
      <c r="W22" s="118"/>
      <c r="X22" s="118"/>
      <c r="Y22" s="118"/>
      <c r="Z22" s="118"/>
      <c r="AA22" s="118"/>
      <c r="AB22" s="118"/>
      <c r="AC22" s="118"/>
      <c r="AD22" s="119"/>
      <c r="AE22" s="118"/>
      <c r="AF22" s="118"/>
    </row>
    <row r="23" spans="1:33" hidden="1" x14ac:dyDescent="0.25">
      <c r="A23" s="259" t="s">
        <v>241</v>
      </c>
      <c r="B23" s="259"/>
      <c r="C23" s="259"/>
      <c r="D23" s="259"/>
      <c r="E23" s="259"/>
      <c r="F23" s="46"/>
      <c r="G23" s="46"/>
      <c r="H23" s="46"/>
      <c r="I23" s="46"/>
      <c r="J23" s="46"/>
      <c r="K23" s="46"/>
      <c r="L23" s="46"/>
      <c r="M23" s="46"/>
      <c r="N23" s="46"/>
      <c r="O23" s="46"/>
      <c r="V23" s="118"/>
      <c r="W23" s="118"/>
      <c r="X23" s="118"/>
      <c r="Y23" s="118"/>
      <c r="Z23" s="118"/>
      <c r="AA23" s="118"/>
      <c r="AB23" s="118"/>
      <c r="AC23" s="118"/>
      <c r="AD23" s="119"/>
      <c r="AE23" s="118"/>
      <c r="AF23" s="118"/>
    </row>
    <row r="24" spans="1:33" x14ac:dyDescent="0.25">
      <c r="A24" s="281"/>
      <c r="B24" s="281"/>
      <c r="C24" s="281"/>
      <c r="D24" s="281"/>
      <c r="E24" s="129"/>
      <c r="V24" s="118"/>
      <c r="W24" s="118"/>
      <c r="X24" s="118"/>
      <c r="Y24" s="118"/>
      <c r="Z24" s="118"/>
      <c r="AA24" s="118"/>
      <c r="AB24" s="118"/>
      <c r="AC24" s="118"/>
      <c r="AD24" s="119"/>
      <c r="AE24" s="118"/>
      <c r="AF24" s="118"/>
    </row>
    <row r="25" spans="1:33" x14ac:dyDescent="0.25">
      <c r="A25" s="278"/>
      <c r="B25" s="278"/>
      <c r="C25" s="278"/>
      <c r="D25" s="278"/>
      <c r="E25" s="278"/>
      <c r="V25" s="118"/>
      <c r="W25" s="118"/>
      <c r="X25" s="118"/>
      <c r="Y25" s="118"/>
      <c r="Z25" s="118"/>
      <c r="AA25" s="118"/>
      <c r="AB25" s="118"/>
      <c r="AC25" s="118"/>
      <c r="AD25" s="119"/>
      <c r="AE25" s="118"/>
      <c r="AF25" s="118"/>
    </row>
    <row r="27" spans="1:33" x14ac:dyDescent="0.25">
      <c r="H27" s="102"/>
      <c r="I27" s="102"/>
      <c r="M27" s="102"/>
      <c r="N27" s="102"/>
    </row>
  </sheetData>
  <autoFilter ref="A12:AE20" xr:uid="{00000000-0009-0000-0000-000001000000}"/>
  <mergeCells count="43">
    <mergeCell ref="N1:O1"/>
    <mergeCell ref="N2:O2"/>
    <mergeCell ref="N3:O3"/>
    <mergeCell ref="Q15:T15"/>
    <mergeCell ref="V11:X11"/>
    <mergeCell ref="T11:T12"/>
    <mergeCell ref="A10:N10"/>
    <mergeCell ref="O11:O12"/>
    <mergeCell ref="P11:P12"/>
    <mergeCell ref="M11:N11"/>
    <mergeCell ref="H11:J11"/>
    <mergeCell ref="A13:P13"/>
    <mergeCell ref="A15:F15"/>
    <mergeCell ref="A4:D4"/>
    <mergeCell ref="A5:D5"/>
    <mergeCell ref="A6:D6"/>
    <mergeCell ref="G11:G12"/>
    <mergeCell ref="A25:E25"/>
    <mergeCell ref="A11:A12"/>
    <mergeCell ref="B11:B12"/>
    <mergeCell ref="C11:C12"/>
    <mergeCell ref="D11:D12"/>
    <mergeCell ref="E11:E12"/>
    <mergeCell ref="A24:D24"/>
    <mergeCell ref="A20:B20"/>
    <mergeCell ref="A22:E22"/>
    <mergeCell ref="A23:E23"/>
    <mergeCell ref="P19:AE19"/>
    <mergeCell ref="A7:D7"/>
    <mergeCell ref="A8:D8"/>
    <mergeCell ref="P16:AE16"/>
    <mergeCell ref="P17:AE17"/>
    <mergeCell ref="A18:F18"/>
    <mergeCell ref="Q18:T18"/>
    <mergeCell ref="AE11:AE12"/>
    <mergeCell ref="Q11:Q12"/>
    <mergeCell ref="R11:R12"/>
    <mergeCell ref="S11:S12"/>
    <mergeCell ref="Y11:Y12"/>
    <mergeCell ref="Z11:Z12"/>
    <mergeCell ref="AA11:AA12"/>
    <mergeCell ref="AD11:AD12"/>
    <mergeCell ref="F11:F12"/>
  </mergeCells>
  <dataValidations count="1">
    <dataValidation type="list" allowBlank="1" showInputMessage="1" showErrorMessage="1" sqref="D21" xr:uid="{00000000-0002-0000-0100-000000000000}">
      <formula1>$B$3:$B$12</formula1>
    </dataValidation>
  </dataValidations>
  <printOptions horizontalCentered="1"/>
  <pageMargins left="0.25" right="0.25" top="0.75" bottom="0.75" header="0.3" footer="0.3"/>
  <pageSetup paperSize="9" scale="34" fitToHeight="0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100-000001000000}">
          <x14:formula1>
            <xm:f>Регионы!$A$2:$A$87</xm:f>
          </x14:formula1>
          <xm:sqref>C21</xm:sqref>
        </x14:dataValidation>
        <x14:dataValidation type="list" allowBlank="1" showInputMessage="1" showErrorMessage="1" xr:uid="{00000000-0002-0000-0100-000002000000}">
          <x14:formula1>
            <xm:f>'Подтипы активов'!$A$49:$A$56</xm:f>
          </x14:formula1>
          <xm:sqref>F6:F8</xm:sqref>
        </x14:dataValidation>
        <x14:dataValidation type="list" allowBlank="1" showInputMessage="1" showErrorMessage="1" xr:uid="{00000000-0002-0000-0100-000003000000}">
          <x14:formula1>
            <xm:f>'U:\ДРА\4-Отдел-подготовки-активов-к-реализации\Материалы на КОВ\Банки\ЕвроТраст\СЗ от 27.09.18 Юля\[Приложение 1_1-1_3 и № 4 с примерами заполнения.xlsx]Подтипы активов'!#REF!</xm:f>
          </x14:formula1>
          <xm:sqref>D14 H14</xm:sqref>
        </x14:dataValidation>
        <x14:dataValidation type="list" allowBlank="1" showInputMessage="1" showErrorMessage="1" xr:uid="{00000000-0002-0000-0100-000004000000}">
          <x14:formula1>
            <xm:f>'U:\ДРА\4-Отдел-подготовки-активов-к-реализации\Материалы на КОВ\Банки\ЕвроТраст\СЗ от 27.09.18 Юля\[Приложение 1_1-1_3 и № 4 с примерами заполнения.xlsx]Регионы'!#REF!</xm:f>
          </x14:formula1>
          <xm:sqref>C14 C19 C16:C17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8"/>
  <sheetViews>
    <sheetView workbookViewId="0">
      <selection activeCell="P7" sqref="P7"/>
    </sheetView>
  </sheetViews>
  <sheetFormatPr defaultRowHeight="12.75" x14ac:dyDescent="0.2"/>
  <cols>
    <col min="1" max="9" width="9.140625" style="164"/>
    <col min="10" max="10" width="9.42578125" style="164" customWidth="1"/>
    <col min="11" max="11" width="20" style="163" customWidth="1"/>
    <col min="12" max="12" width="19.5703125" style="163" customWidth="1"/>
    <col min="13" max="13" width="13.7109375" style="164" customWidth="1"/>
    <col min="14" max="14" width="13.42578125" style="164" customWidth="1"/>
    <col min="15" max="15" width="14.42578125" style="164" customWidth="1"/>
    <col min="16" max="17" width="14.5703125" style="164" customWidth="1"/>
    <col min="18" max="18" width="12.7109375" style="164" customWidth="1"/>
    <col min="19" max="19" width="9.7109375" style="164" customWidth="1"/>
    <col min="20" max="20" width="11.7109375" style="164" customWidth="1"/>
    <col min="21" max="21" width="13.140625" style="164" customWidth="1"/>
    <col min="22" max="22" width="87.28515625" style="164" customWidth="1"/>
    <col min="23" max="23" width="63.28515625" style="165" customWidth="1"/>
    <col min="24" max="24" width="17.5703125" style="163" customWidth="1"/>
    <col min="25" max="25" width="18.42578125" style="163" customWidth="1"/>
    <col min="26" max="26" width="38.7109375" style="164" customWidth="1"/>
    <col min="27" max="16384" width="9.140625" style="164"/>
  </cols>
  <sheetData>
    <row r="1" spans="1:26" x14ac:dyDescent="0.2">
      <c r="A1" s="296" t="s">
        <v>277</v>
      </c>
      <c r="B1" s="296"/>
      <c r="C1" s="296"/>
      <c r="D1" s="296"/>
      <c r="E1" s="296"/>
      <c r="F1" s="296"/>
      <c r="G1" s="296"/>
      <c r="H1" s="296"/>
      <c r="I1" s="296"/>
      <c r="J1" s="296"/>
    </row>
    <row r="2" spans="1:26" x14ac:dyDescent="0.2">
      <c r="A2" s="166"/>
      <c r="B2" s="166"/>
      <c r="C2" s="166"/>
      <c r="D2" s="166"/>
      <c r="E2" s="166"/>
      <c r="F2" s="166"/>
      <c r="G2" s="166"/>
      <c r="H2" s="166"/>
      <c r="I2" s="166"/>
      <c r="J2" s="166"/>
      <c r="R2" s="163"/>
    </row>
    <row r="3" spans="1:26" ht="60" x14ac:dyDescent="0.2">
      <c r="A3" s="167" t="s">
        <v>278</v>
      </c>
      <c r="B3" s="297" t="s">
        <v>279</v>
      </c>
      <c r="C3" s="298"/>
      <c r="D3" s="298"/>
      <c r="E3" s="298"/>
      <c r="F3" s="298"/>
      <c r="G3" s="298"/>
      <c r="H3" s="298"/>
      <c r="I3" s="298"/>
      <c r="J3" s="299"/>
      <c r="K3" s="168" t="s">
        <v>280</v>
      </c>
      <c r="L3" s="168" t="s">
        <v>281</v>
      </c>
      <c r="M3" s="168" t="s">
        <v>282</v>
      </c>
      <c r="N3" s="168" t="s">
        <v>283</v>
      </c>
      <c r="O3" s="168" t="s">
        <v>284</v>
      </c>
      <c r="P3" s="168" t="s">
        <v>285</v>
      </c>
      <c r="Q3" s="168" t="s">
        <v>286</v>
      </c>
      <c r="R3" s="169" t="s">
        <v>287</v>
      </c>
      <c r="S3" s="168" t="s">
        <v>257</v>
      </c>
      <c r="T3" s="168" t="s">
        <v>288</v>
      </c>
      <c r="U3" s="168" t="s">
        <v>289</v>
      </c>
      <c r="V3" s="170" t="s">
        <v>290</v>
      </c>
      <c r="W3" s="171" t="s">
        <v>253</v>
      </c>
      <c r="X3" s="171" t="s">
        <v>291</v>
      </c>
      <c r="Y3" s="171" t="s">
        <v>292</v>
      </c>
      <c r="Z3" s="171" t="s">
        <v>293</v>
      </c>
    </row>
    <row r="4" spans="1:26" s="163" customFormat="1" ht="189.75" customHeight="1" x14ac:dyDescent="0.2">
      <c r="A4" s="172">
        <v>1</v>
      </c>
      <c r="B4" s="300" t="s">
        <v>320</v>
      </c>
      <c r="C4" s="300"/>
      <c r="D4" s="300"/>
      <c r="E4" s="300"/>
      <c r="F4" s="300"/>
      <c r="G4" s="300"/>
      <c r="H4" s="300"/>
      <c r="I4" s="300"/>
      <c r="J4" s="300"/>
      <c r="K4" s="203">
        <v>522789.35</v>
      </c>
      <c r="L4" s="212">
        <f>914846.15+310055.33+1097470.41+22704.28+80445+25000+6000-Y4</f>
        <v>1774620.4699999995</v>
      </c>
      <c r="M4" s="173">
        <f>L4</f>
        <v>1774620.4699999995</v>
      </c>
      <c r="N4" s="174">
        <f>ROUND(M4*90%,2)</f>
        <v>1597158.42</v>
      </c>
      <c r="O4" s="174">
        <f>N4</f>
        <v>1597158.42</v>
      </c>
      <c r="P4" s="174">
        <f>ROUND(O4*(100%-14*7.1%),2)</f>
        <v>9582.9500000000007</v>
      </c>
      <c r="Q4" s="178" t="s">
        <v>304</v>
      </c>
      <c r="R4" s="175">
        <v>7.0999999999999994E-2</v>
      </c>
      <c r="S4" s="176">
        <v>15</v>
      </c>
      <c r="T4" s="177">
        <f>P4/M4</f>
        <v>5.3999996968365884E-3</v>
      </c>
      <c r="U4" s="177" t="s">
        <v>296</v>
      </c>
      <c r="V4" s="178" t="s">
        <v>276</v>
      </c>
      <c r="W4" s="182" t="s">
        <v>275</v>
      </c>
      <c r="X4" s="231">
        <v>44834</v>
      </c>
      <c r="Y4" s="223">
        <f>675900.7+6000</f>
        <v>681900.7</v>
      </c>
      <c r="Z4" s="183"/>
    </row>
    <row r="5" spans="1:26" s="163" customFormat="1" ht="78.75" customHeight="1" x14ac:dyDescent="0.2">
      <c r="A5" s="172">
        <f t="shared" ref="A5" si="0">A4+1</f>
        <v>2</v>
      </c>
      <c r="B5" s="301" t="s">
        <v>295</v>
      </c>
      <c r="C5" s="302"/>
      <c r="D5" s="302"/>
      <c r="E5" s="302"/>
      <c r="F5" s="302"/>
      <c r="G5" s="302"/>
      <c r="H5" s="302"/>
      <c r="I5" s="302"/>
      <c r="J5" s="303"/>
      <c r="K5" s="212">
        <v>1219783.73</v>
      </c>
      <c r="L5" s="212">
        <f>5001732.72+10613.76+9790.54-Y5</f>
        <v>1219783.7299999995</v>
      </c>
      <c r="M5" s="173">
        <f t="shared" ref="M5" si="1">L5</f>
        <v>1219783.7299999995</v>
      </c>
      <c r="N5" s="174">
        <f>ROUND(M5*90%,2)</f>
        <v>1097805.3600000001</v>
      </c>
      <c r="O5" s="174">
        <f>N5</f>
        <v>1097805.3600000001</v>
      </c>
      <c r="P5" s="174">
        <f>ROUND(O5*(100%-14*7.1%),2)</f>
        <v>6586.83</v>
      </c>
      <c r="Q5" s="178" t="s">
        <v>305</v>
      </c>
      <c r="R5" s="175">
        <v>7.0999999999999994E-2</v>
      </c>
      <c r="S5" s="176">
        <v>15</v>
      </c>
      <c r="T5" s="177">
        <f t="shared" ref="T5" si="2">P5/M5</f>
        <v>5.3999982439510014E-3</v>
      </c>
      <c r="U5" s="177" t="s">
        <v>296</v>
      </c>
      <c r="V5" s="178" t="s">
        <v>297</v>
      </c>
      <c r="W5" s="182" t="s">
        <v>275</v>
      </c>
      <c r="X5" s="231">
        <v>44714</v>
      </c>
      <c r="Y5" s="223">
        <v>3802353.29</v>
      </c>
      <c r="Z5" s="172"/>
    </row>
    <row r="6" spans="1:26" x14ac:dyDescent="0.2">
      <c r="A6" s="163"/>
      <c r="B6" s="163"/>
      <c r="C6" s="163"/>
      <c r="D6" s="163"/>
      <c r="E6" s="163"/>
      <c r="F6" s="163"/>
      <c r="G6" s="163"/>
      <c r="H6" s="163"/>
      <c r="I6" s="163"/>
      <c r="J6" s="163"/>
      <c r="K6" s="179">
        <f t="shared" ref="K6:P6" si="3">SUM(K4:K5)</f>
        <v>1742573.08</v>
      </c>
      <c r="L6" s="179">
        <f t="shared" si="3"/>
        <v>2994404.1999999993</v>
      </c>
      <c r="M6" s="179">
        <f t="shared" si="3"/>
        <v>2994404.1999999993</v>
      </c>
      <c r="N6" s="179">
        <f t="shared" si="3"/>
        <v>2694963.7800000003</v>
      </c>
      <c r="O6" s="180">
        <f t="shared" si="3"/>
        <v>2694963.7800000003</v>
      </c>
      <c r="P6" s="180">
        <f t="shared" si="3"/>
        <v>16169.78</v>
      </c>
      <c r="Q6" s="163"/>
      <c r="R6" s="163"/>
      <c r="S6" s="163"/>
      <c r="T6" s="163"/>
      <c r="U6" s="163"/>
      <c r="V6" s="163"/>
      <c r="W6" s="181"/>
      <c r="Z6" s="163"/>
    </row>
    <row r="7" spans="1:26" x14ac:dyDescent="0.2">
      <c r="A7" s="163"/>
      <c r="B7" s="163"/>
      <c r="C7" s="163"/>
      <c r="D7" s="163"/>
      <c r="E7" s="163"/>
      <c r="F7" s="163"/>
      <c r="G7" s="163"/>
      <c r="H7" s="163"/>
      <c r="I7" s="163"/>
      <c r="J7" s="163"/>
      <c r="K7" s="181"/>
      <c r="M7" s="163"/>
      <c r="N7" s="163"/>
      <c r="O7" s="184"/>
      <c r="P7" s="185"/>
      <c r="Q7" s="163"/>
      <c r="R7" s="163"/>
      <c r="S7" s="163"/>
      <c r="T7" s="163"/>
      <c r="U7" s="163"/>
      <c r="V7" s="163"/>
      <c r="W7" s="181"/>
      <c r="Z7" s="163"/>
    </row>
    <row r="8" spans="1:26" x14ac:dyDescent="0.2">
      <c r="A8" s="163"/>
      <c r="B8" s="163"/>
      <c r="C8" s="163"/>
      <c r="D8" s="163"/>
      <c r="E8" s="163"/>
      <c r="F8" s="163"/>
      <c r="G8" s="163"/>
      <c r="H8" s="163"/>
      <c r="I8" s="163"/>
      <c r="J8" s="163"/>
      <c r="M8" s="163"/>
      <c r="N8" s="163"/>
      <c r="O8" s="186"/>
      <c r="P8" s="186"/>
      <c r="Q8" s="163"/>
      <c r="R8" s="163"/>
      <c r="S8" s="163"/>
      <c r="T8" s="163"/>
      <c r="U8" s="163"/>
      <c r="V8" s="163"/>
      <c r="W8" s="181"/>
      <c r="Z8" s="163"/>
    </row>
  </sheetData>
  <mergeCells count="4">
    <mergeCell ref="A1:J1"/>
    <mergeCell ref="B3:J3"/>
    <mergeCell ref="B4:J4"/>
    <mergeCell ref="B5:J5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10"/>
  <sheetViews>
    <sheetView tabSelected="1" workbookViewId="0">
      <selection activeCell="AC9" sqref="AC9"/>
    </sheetView>
  </sheetViews>
  <sheetFormatPr defaultRowHeight="39.950000000000003" customHeight="1" x14ac:dyDescent="0.25"/>
  <cols>
    <col min="10" max="10" width="9.42578125" customWidth="1"/>
    <col min="11" max="11" width="15.140625" hidden="1" customWidth="1"/>
    <col min="12" max="12" width="19.5703125" hidden="1" customWidth="1"/>
    <col min="13" max="13" width="13.7109375" hidden="1" customWidth="1"/>
    <col min="14" max="14" width="13.42578125" hidden="1" customWidth="1"/>
    <col min="15" max="15" width="14.42578125" hidden="1" customWidth="1"/>
    <col min="16" max="16" width="14.5703125" hidden="1" customWidth="1"/>
    <col min="17" max="17" width="17.7109375" hidden="1" customWidth="1"/>
    <col min="18" max="18" width="12.7109375" hidden="1" customWidth="1"/>
    <col min="19" max="19" width="9.7109375" hidden="1" customWidth="1"/>
    <col min="20" max="20" width="11.7109375" hidden="1" customWidth="1"/>
    <col min="21" max="21" width="13.140625" hidden="1" customWidth="1"/>
    <col min="22" max="22" width="84.140625" hidden="1" customWidth="1"/>
    <col min="23" max="23" width="35.85546875" hidden="1" customWidth="1"/>
    <col min="24" max="24" width="17.5703125" hidden="1" customWidth="1"/>
    <col min="25" max="25" width="18.42578125" hidden="1" customWidth="1"/>
    <col min="26" max="26" width="105" hidden="1" customWidth="1"/>
  </cols>
  <sheetData>
    <row r="1" spans="1:26" ht="39.950000000000003" customHeight="1" x14ac:dyDescent="0.25">
      <c r="A1" s="305" t="s">
        <v>355</v>
      </c>
      <c r="B1" s="305"/>
      <c r="C1" s="305"/>
      <c r="D1" s="305"/>
      <c r="E1" s="305"/>
      <c r="F1" s="305"/>
      <c r="G1" s="305"/>
      <c r="H1" s="305"/>
      <c r="I1" s="305"/>
      <c r="J1" s="305"/>
      <c r="K1" s="168" t="s">
        <v>347</v>
      </c>
      <c r="L1" s="168" t="s">
        <v>348</v>
      </c>
      <c r="M1" s="168" t="s">
        <v>282</v>
      </c>
      <c r="N1" s="168" t="s">
        <v>283</v>
      </c>
      <c r="O1" s="168" t="s">
        <v>284</v>
      </c>
      <c r="P1" s="168" t="s">
        <v>285</v>
      </c>
      <c r="Q1" s="168" t="s">
        <v>286</v>
      </c>
      <c r="R1" s="169" t="s">
        <v>287</v>
      </c>
      <c r="S1" s="168" t="s">
        <v>257</v>
      </c>
      <c r="T1" s="168" t="s">
        <v>288</v>
      </c>
      <c r="U1" s="168" t="s">
        <v>289</v>
      </c>
      <c r="V1" s="170" t="s">
        <v>290</v>
      </c>
      <c r="W1" s="171" t="s">
        <v>253</v>
      </c>
      <c r="X1" s="171" t="s">
        <v>291</v>
      </c>
      <c r="Y1" s="171" t="s">
        <v>292</v>
      </c>
      <c r="Z1" s="171" t="s">
        <v>293</v>
      </c>
    </row>
    <row r="2" spans="1:26" ht="24.75" customHeight="1" x14ac:dyDescent="0.25">
      <c r="A2" s="251"/>
      <c r="B2" s="251"/>
      <c r="C2" s="251"/>
      <c r="D2" s="251"/>
      <c r="E2" s="251"/>
      <c r="F2" s="251"/>
      <c r="G2" s="251"/>
      <c r="H2" s="251"/>
      <c r="I2" s="251"/>
      <c r="J2" s="251"/>
      <c r="K2" s="168"/>
      <c r="L2" s="168"/>
      <c r="M2" s="168"/>
      <c r="N2" s="168"/>
      <c r="O2" s="168"/>
      <c r="P2" s="168"/>
      <c r="Q2" s="168"/>
      <c r="R2" s="169"/>
      <c r="S2" s="168"/>
      <c r="T2" s="168"/>
      <c r="U2" s="168"/>
      <c r="V2" s="170"/>
      <c r="W2" s="171"/>
      <c r="X2" s="171"/>
      <c r="Y2" s="171"/>
      <c r="Z2" s="171"/>
    </row>
    <row r="3" spans="1:26" ht="39.950000000000003" customHeight="1" x14ac:dyDescent="0.25">
      <c r="A3" s="252" t="s">
        <v>356</v>
      </c>
      <c r="B3" s="306" t="s">
        <v>357</v>
      </c>
      <c r="C3" s="307"/>
      <c r="D3" s="307"/>
      <c r="E3" s="307"/>
      <c r="F3" s="307"/>
      <c r="G3" s="307"/>
      <c r="H3" s="307"/>
      <c r="I3" s="307"/>
      <c r="J3" s="308"/>
      <c r="K3" s="168"/>
      <c r="L3" s="168"/>
      <c r="M3" s="168"/>
      <c r="N3" s="168"/>
      <c r="O3" s="168"/>
      <c r="P3" s="168"/>
      <c r="Q3" s="168"/>
      <c r="R3" s="169"/>
      <c r="S3" s="168"/>
      <c r="T3" s="168"/>
      <c r="U3" s="168"/>
      <c r="V3" s="170"/>
      <c r="W3" s="171"/>
      <c r="X3" s="171"/>
      <c r="Y3" s="171"/>
      <c r="Z3" s="171"/>
    </row>
    <row r="4" spans="1:26" ht="17.25" customHeight="1" x14ac:dyDescent="0.25">
      <c r="A4" s="252"/>
      <c r="B4" s="306" t="s">
        <v>354</v>
      </c>
      <c r="C4" s="307"/>
      <c r="D4" s="307"/>
      <c r="E4" s="307" t="s">
        <v>354</v>
      </c>
      <c r="F4" s="307"/>
      <c r="G4" s="307"/>
      <c r="H4" s="307"/>
      <c r="I4" s="307"/>
      <c r="J4" s="308"/>
      <c r="K4" s="201">
        <v>5946874.3300000001</v>
      </c>
      <c r="L4" s="217">
        <f>6581317.76-Y4</f>
        <v>5119814.6500000004</v>
      </c>
      <c r="M4" s="212">
        <f>K4</f>
        <v>5946874.3300000001</v>
      </c>
      <c r="N4" s="213">
        <f t="shared" ref="N4:N8" si="0">ROUND(M4*90%,2)</f>
        <v>5352186.9000000004</v>
      </c>
      <c r="O4" s="213">
        <f t="shared" ref="O4:O9" si="1">N4</f>
        <v>5352186.9000000004</v>
      </c>
      <c r="P4" s="213">
        <f t="shared" ref="P4:P9" si="2">ROUND(O4*(100%-14*7.1%),2)</f>
        <v>32113.119999999999</v>
      </c>
      <c r="Q4" s="217" t="s">
        <v>349</v>
      </c>
      <c r="R4" s="214">
        <v>7.0999999999999994E-2</v>
      </c>
      <c r="S4" s="215">
        <v>15</v>
      </c>
      <c r="T4" s="216">
        <f t="shared" ref="T4:T9" si="3">P4/M4</f>
        <v>5.3999997676090119E-3</v>
      </c>
      <c r="U4" s="216" t="s">
        <v>238</v>
      </c>
      <c r="V4" s="249" t="s">
        <v>300</v>
      </c>
      <c r="W4" s="212" t="s">
        <v>298</v>
      </c>
      <c r="X4" s="237">
        <v>44834</v>
      </c>
      <c r="Y4" s="238">
        <v>1461503.1099999999</v>
      </c>
      <c r="Z4" s="249" t="s">
        <v>351</v>
      </c>
    </row>
    <row r="5" spans="1:26" ht="39.950000000000003" customHeight="1" x14ac:dyDescent="0.25">
      <c r="A5" s="211">
        <v>1</v>
      </c>
      <c r="B5" s="309" t="s">
        <v>314</v>
      </c>
      <c r="C5" s="309"/>
      <c r="D5" s="309"/>
      <c r="E5" s="309"/>
      <c r="F5" s="309"/>
      <c r="G5" s="309"/>
      <c r="H5" s="309"/>
      <c r="I5" s="309"/>
      <c r="J5" s="309"/>
      <c r="K5" s="201">
        <v>1368747.8000000003</v>
      </c>
      <c r="L5" s="201">
        <f>6367095.8-Y5</f>
        <v>4938929.05</v>
      </c>
      <c r="M5" s="212">
        <f t="shared" ref="M5:M6" si="4">L5</f>
        <v>4938929.05</v>
      </c>
      <c r="N5" s="213">
        <f t="shared" si="0"/>
        <v>4445036.1500000004</v>
      </c>
      <c r="O5" s="213">
        <f t="shared" si="1"/>
        <v>4445036.1500000004</v>
      </c>
      <c r="P5" s="213">
        <f t="shared" si="2"/>
        <v>26670.22</v>
      </c>
      <c r="Q5" s="227" t="s">
        <v>338</v>
      </c>
      <c r="R5" s="214">
        <v>7.0999999999999994E-2</v>
      </c>
      <c r="S5" s="215">
        <v>15</v>
      </c>
      <c r="T5" s="216">
        <f t="shared" si="3"/>
        <v>5.4000006337406288E-3</v>
      </c>
      <c r="U5" s="216" t="s">
        <v>238</v>
      </c>
      <c r="V5" s="249" t="s">
        <v>302</v>
      </c>
      <c r="W5" s="212" t="s">
        <v>301</v>
      </c>
      <c r="X5" s="237">
        <v>44551</v>
      </c>
      <c r="Y5" s="250">
        <v>1428166.75</v>
      </c>
      <c r="Z5" s="249"/>
    </row>
    <row r="6" spans="1:26" ht="39.950000000000003" customHeight="1" x14ac:dyDescent="0.25">
      <c r="A6" s="211">
        <v>2</v>
      </c>
      <c r="B6" s="304" t="s">
        <v>317</v>
      </c>
      <c r="C6" s="304"/>
      <c r="D6" s="304"/>
      <c r="E6" s="304"/>
      <c r="F6" s="304"/>
      <c r="G6" s="304"/>
      <c r="H6" s="304"/>
      <c r="I6" s="304"/>
      <c r="J6" s="304"/>
      <c r="K6" s="201">
        <v>607842.29</v>
      </c>
      <c r="L6" s="201">
        <v>980926.85</v>
      </c>
      <c r="M6" s="212">
        <f t="shared" si="4"/>
        <v>980926.85</v>
      </c>
      <c r="N6" s="213">
        <f t="shared" si="0"/>
        <v>882834.17</v>
      </c>
      <c r="O6" s="213">
        <f t="shared" si="1"/>
        <v>882834.17</v>
      </c>
      <c r="P6" s="213">
        <f t="shared" si="2"/>
        <v>5297.01</v>
      </c>
      <c r="Q6" s="213" t="s">
        <v>294</v>
      </c>
      <c r="R6" s="214">
        <v>7.0999999999999994E-2</v>
      </c>
      <c r="S6" s="215">
        <v>15</v>
      </c>
      <c r="T6" s="216">
        <f t="shared" si="3"/>
        <v>5.4000051074144829E-3</v>
      </c>
      <c r="U6" s="216" t="s">
        <v>238</v>
      </c>
      <c r="V6" s="249" t="s">
        <v>308</v>
      </c>
      <c r="W6" s="212" t="s">
        <v>303</v>
      </c>
      <c r="X6" s="237">
        <v>43914</v>
      </c>
      <c r="Y6" s="238">
        <v>1535818.69</v>
      </c>
      <c r="Z6" s="249"/>
    </row>
    <row r="7" spans="1:26" ht="39.950000000000003" customHeight="1" x14ac:dyDescent="0.25">
      <c r="A7" s="211">
        <v>3</v>
      </c>
      <c r="B7" s="309" t="s">
        <v>316</v>
      </c>
      <c r="C7" s="309"/>
      <c r="D7" s="309"/>
      <c r="E7" s="309"/>
      <c r="F7" s="309"/>
      <c r="G7" s="309"/>
      <c r="H7" s="309"/>
      <c r="I7" s="309"/>
      <c r="J7" s="309"/>
      <c r="K7" s="213">
        <v>264287.37</v>
      </c>
      <c r="L7" s="213">
        <f>1249317.62+14447-Y7</f>
        <v>135899.62000000011</v>
      </c>
      <c r="M7" s="212">
        <f>K7</f>
        <v>264287.37</v>
      </c>
      <c r="N7" s="213">
        <f t="shared" si="0"/>
        <v>237858.63</v>
      </c>
      <c r="O7" s="213">
        <f t="shared" si="1"/>
        <v>237858.63</v>
      </c>
      <c r="P7" s="213">
        <f t="shared" si="2"/>
        <v>1427.15</v>
      </c>
      <c r="Q7" s="217" t="s">
        <v>339</v>
      </c>
      <c r="R7" s="214">
        <v>7.0999999999999994E-2</v>
      </c>
      <c r="S7" s="215">
        <v>15</v>
      </c>
      <c r="T7" s="216">
        <f t="shared" si="3"/>
        <v>5.3999931967993785E-3</v>
      </c>
      <c r="U7" s="216" t="s">
        <v>238</v>
      </c>
      <c r="V7" s="249" t="s">
        <v>309</v>
      </c>
      <c r="W7" s="212" t="s">
        <v>306</v>
      </c>
      <c r="X7" s="237">
        <v>43913</v>
      </c>
      <c r="Y7" s="238">
        <f>(1093018+14447)+20400</f>
        <v>1127865</v>
      </c>
      <c r="Z7" s="249" t="s">
        <v>352</v>
      </c>
    </row>
    <row r="8" spans="1:26" ht="39.950000000000003" customHeight="1" x14ac:dyDescent="0.25">
      <c r="A8" s="211">
        <v>4</v>
      </c>
      <c r="B8" s="309" t="s">
        <v>326</v>
      </c>
      <c r="C8" s="309"/>
      <c r="D8" s="309"/>
      <c r="E8" s="309"/>
      <c r="F8" s="309"/>
      <c r="G8" s="309"/>
      <c r="H8" s="309"/>
      <c r="I8" s="309"/>
      <c r="J8" s="309"/>
      <c r="K8" s="201">
        <v>553215.13</v>
      </c>
      <c r="L8" s="213">
        <v>438348.46</v>
      </c>
      <c r="M8" s="212">
        <f>K8</f>
        <v>553215.13</v>
      </c>
      <c r="N8" s="213">
        <f t="shared" si="0"/>
        <v>497893.62</v>
      </c>
      <c r="O8" s="213">
        <f t="shared" si="1"/>
        <v>497893.62</v>
      </c>
      <c r="P8" s="213">
        <f t="shared" si="2"/>
        <v>2987.36</v>
      </c>
      <c r="Q8" s="204" t="s">
        <v>340</v>
      </c>
      <c r="R8" s="214">
        <v>7.0999999999999994E-2</v>
      </c>
      <c r="S8" s="215">
        <v>15</v>
      </c>
      <c r="T8" s="216">
        <f t="shared" si="3"/>
        <v>5.3999969234391695E-3</v>
      </c>
      <c r="U8" s="204" t="s">
        <v>238</v>
      </c>
      <c r="V8" s="249" t="s">
        <v>310</v>
      </c>
      <c r="W8" s="212" t="s">
        <v>346</v>
      </c>
      <c r="X8" s="237">
        <v>43847</v>
      </c>
      <c r="Y8" s="238">
        <v>1328606.7</v>
      </c>
      <c r="Z8" s="204" t="s">
        <v>353</v>
      </c>
    </row>
    <row r="9" spans="1:26" ht="39.950000000000003" customHeight="1" x14ac:dyDescent="0.25">
      <c r="A9" s="211">
        <v>5</v>
      </c>
      <c r="B9" s="309" t="s">
        <v>315</v>
      </c>
      <c r="C9" s="309"/>
      <c r="D9" s="309"/>
      <c r="E9" s="309"/>
      <c r="F9" s="309"/>
      <c r="G9" s="309"/>
      <c r="H9" s="309"/>
      <c r="I9" s="309"/>
      <c r="J9" s="309"/>
      <c r="K9" s="201">
        <v>631565.51</v>
      </c>
      <c r="L9" s="201">
        <f>1027934.6+6848-Y9</f>
        <v>690475.39999999991</v>
      </c>
      <c r="M9" s="212">
        <f t="shared" ref="M9" si="5">L9</f>
        <v>690475.39999999991</v>
      </c>
      <c r="N9" s="213">
        <f>ROUND(M9*90%,2)</f>
        <v>621427.86</v>
      </c>
      <c r="O9" s="213">
        <f t="shared" si="1"/>
        <v>621427.86</v>
      </c>
      <c r="P9" s="213">
        <f t="shared" si="2"/>
        <v>3728.57</v>
      </c>
      <c r="Q9" s="204" t="s">
        <v>294</v>
      </c>
      <c r="R9" s="214">
        <v>7.0999999999999994E-2</v>
      </c>
      <c r="S9" s="215">
        <v>15</v>
      </c>
      <c r="T9" s="216">
        <f t="shared" si="3"/>
        <v>5.4000041131081582E-3</v>
      </c>
      <c r="U9" s="204" t="s">
        <v>238</v>
      </c>
      <c r="V9" s="249" t="s">
        <v>330</v>
      </c>
      <c r="W9" s="212" t="s">
        <v>318</v>
      </c>
      <c r="X9" s="237">
        <v>44189</v>
      </c>
      <c r="Y9" s="238">
        <v>344307.20000000001</v>
      </c>
      <c r="Z9" s="192" t="s">
        <v>328</v>
      </c>
    </row>
    <row r="10" spans="1:26" ht="39.950000000000003" customHeight="1" x14ac:dyDescent="0.25">
      <c r="A10" s="211">
        <v>6</v>
      </c>
      <c r="B10" s="304" t="s">
        <v>343</v>
      </c>
      <c r="C10" s="304"/>
      <c r="D10" s="304"/>
      <c r="E10" s="304"/>
      <c r="F10" s="304"/>
      <c r="G10" s="304"/>
      <c r="H10" s="304"/>
      <c r="I10" s="304"/>
      <c r="J10" s="304"/>
    </row>
  </sheetData>
  <mergeCells count="9">
    <mergeCell ref="B10:J10"/>
    <mergeCell ref="A1:J1"/>
    <mergeCell ref="B4:J4"/>
    <mergeCell ref="B3:J3"/>
    <mergeCell ref="B5:J5"/>
    <mergeCell ref="B6:J6"/>
    <mergeCell ref="B7:J7"/>
    <mergeCell ref="B8:J8"/>
    <mergeCell ref="B9:J9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Z13"/>
  <sheetViews>
    <sheetView workbookViewId="0">
      <selection activeCell="B5" sqref="B5:J5"/>
    </sheetView>
  </sheetViews>
  <sheetFormatPr defaultRowHeight="12.75" x14ac:dyDescent="0.2"/>
  <cols>
    <col min="1" max="9" width="9.140625" style="164"/>
    <col min="10" max="10" width="9.42578125" style="164" customWidth="1"/>
    <col min="11" max="11" width="15.140625" style="163" customWidth="1"/>
    <col min="12" max="12" width="19.5703125" style="163" customWidth="1"/>
    <col min="13" max="13" width="13.7109375" style="164" customWidth="1"/>
    <col min="14" max="14" width="13.42578125" style="164" customWidth="1"/>
    <col min="15" max="15" width="14.42578125" style="164" customWidth="1"/>
    <col min="16" max="17" width="14.5703125" style="164" customWidth="1"/>
    <col min="18" max="18" width="12.7109375" style="164" customWidth="1"/>
    <col min="19" max="19" width="9.7109375" style="164" customWidth="1"/>
    <col min="20" max="20" width="11.7109375" style="164" customWidth="1"/>
    <col min="21" max="21" width="13.140625" style="164" customWidth="1"/>
    <col min="22" max="22" width="84.140625" style="164" customWidth="1"/>
    <col min="23" max="23" width="11" style="165" customWidth="1"/>
    <col min="24" max="24" width="8.85546875" style="163" customWidth="1"/>
    <col min="25" max="25" width="12.28515625" style="163" customWidth="1"/>
    <col min="26" max="26" width="43.28515625" style="164" customWidth="1"/>
    <col min="27" max="16384" width="9.140625" style="164"/>
  </cols>
  <sheetData>
    <row r="1" spans="1:26" x14ac:dyDescent="0.2">
      <c r="A1" s="296" t="s">
        <v>277</v>
      </c>
      <c r="B1" s="296"/>
      <c r="C1" s="296"/>
      <c r="D1" s="296"/>
      <c r="E1" s="296"/>
      <c r="F1" s="296"/>
      <c r="G1" s="296"/>
      <c r="H1" s="296"/>
      <c r="I1" s="296"/>
      <c r="J1" s="296"/>
    </row>
    <row r="2" spans="1:26" x14ac:dyDescent="0.2">
      <c r="A2" s="195"/>
      <c r="B2" s="195"/>
      <c r="C2" s="195"/>
      <c r="D2" s="195"/>
      <c r="E2" s="195"/>
      <c r="F2" s="195"/>
      <c r="G2" s="195"/>
      <c r="H2" s="195"/>
      <c r="I2" s="195"/>
      <c r="J2" s="195"/>
      <c r="R2" s="163"/>
    </row>
    <row r="3" spans="1:26" ht="63.75" x14ac:dyDescent="0.2">
      <c r="A3" s="167" t="s">
        <v>299</v>
      </c>
      <c r="B3" s="297" t="s">
        <v>279</v>
      </c>
      <c r="C3" s="298"/>
      <c r="D3" s="298"/>
      <c r="E3" s="298"/>
      <c r="F3" s="298"/>
      <c r="G3" s="298"/>
      <c r="H3" s="298"/>
      <c r="I3" s="298"/>
      <c r="J3" s="299"/>
      <c r="K3" s="168" t="s">
        <v>280</v>
      </c>
      <c r="L3" s="168" t="s">
        <v>281</v>
      </c>
      <c r="M3" s="168" t="s">
        <v>282</v>
      </c>
      <c r="N3" s="168" t="s">
        <v>283</v>
      </c>
      <c r="O3" s="168" t="s">
        <v>284</v>
      </c>
      <c r="P3" s="168" t="s">
        <v>285</v>
      </c>
      <c r="Q3" s="168" t="s">
        <v>286</v>
      </c>
      <c r="R3" s="169" t="s">
        <v>287</v>
      </c>
      <c r="S3" s="168" t="s">
        <v>257</v>
      </c>
      <c r="T3" s="168" t="s">
        <v>288</v>
      </c>
      <c r="U3" s="168" t="s">
        <v>289</v>
      </c>
      <c r="V3" s="170" t="s">
        <v>290</v>
      </c>
      <c r="W3" s="171" t="s">
        <v>253</v>
      </c>
      <c r="X3" s="171" t="s">
        <v>291</v>
      </c>
      <c r="Y3" s="171" t="s">
        <v>292</v>
      </c>
      <c r="Z3" s="171" t="s">
        <v>293</v>
      </c>
    </row>
    <row r="4" spans="1:26" s="163" customFormat="1" ht="75.75" customHeight="1" x14ac:dyDescent="0.2">
      <c r="A4" s="211">
        <v>1</v>
      </c>
      <c r="B4" s="300" t="s">
        <v>307</v>
      </c>
      <c r="C4" s="300"/>
      <c r="D4" s="300"/>
      <c r="E4" s="300"/>
      <c r="F4" s="300"/>
      <c r="G4" s="300"/>
      <c r="H4" s="300"/>
      <c r="I4" s="300"/>
      <c r="J4" s="300"/>
      <c r="K4" s="201">
        <v>44554.93</v>
      </c>
      <c r="L4" s="201">
        <v>44554.93</v>
      </c>
      <c r="M4" s="173">
        <f t="shared" ref="M4" si="0">L4</f>
        <v>44554.93</v>
      </c>
      <c r="N4" s="174">
        <f>ROUND(M4*90%,2)</f>
        <v>40099.440000000002</v>
      </c>
      <c r="O4" s="174">
        <f>N4</f>
        <v>40099.440000000002</v>
      </c>
      <c r="P4" s="174">
        <f>ROUND(O4*(100%-14*7.1%),2)</f>
        <v>240.6</v>
      </c>
      <c r="Q4" s="204" t="s">
        <v>238</v>
      </c>
      <c r="R4" s="175">
        <v>7.0999999999999994E-2</v>
      </c>
      <c r="S4" s="176">
        <v>15</v>
      </c>
      <c r="T4" s="177">
        <f t="shared" ref="T4" si="1">P4/M4</f>
        <v>5.4000758165258025E-3</v>
      </c>
      <c r="U4" s="204" t="s">
        <v>238</v>
      </c>
      <c r="V4" s="209" t="s">
        <v>312</v>
      </c>
      <c r="W4" s="173" t="s">
        <v>238</v>
      </c>
      <c r="X4" s="190"/>
      <c r="Y4" s="191">
        <v>0</v>
      </c>
      <c r="Z4" s="192"/>
    </row>
    <row r="5" spans="1:26" s="225" customFormat="1" ht="217.5" customHeight="1" x14ac:dyDescent="0.25">
      <c r="A5" s="211">
        <v>2</v>
      </c>
      <c r="B5" s="300" t="s">
        <v>313</v>
      </c>
      <c r="C5" s="300"/>
      <c r="D5" s="300"/>
      <c r="E5" s="300"/>
      <c r="F5" s="300"/>
      <c r="G5" s="300"/>
      <c r="H5" s="300"/>
      <c r="I5" s="300"/>
      <c r="J5" s="300"/>
      <c r="K5" s="220">
        <v>215049.83</v>
      </c>
      <c r="L5" s="212">
        <v>609012.07999999996</v>
      </c>
      <c r="M5" s="212">
        <f>L5</f>
        <v>609012.07999999996</v>
      </c>
      <c r="N5" s="213">
        <f t="shared" ref="N5" si="2">ROUND(M5*90%,2)</f>
        <v>548110.87</v>
      </c>
      <c r="O5" s="213">
        <f t="shared" ref="O5" si="3">N5</f>
        <v>548110.87</v>
      </c>
      <c r="P5" s="213">
        <f t="shared" ref="P5" si="4">ROUND(O5*(100%-14*7.1%),2)</f>
        <v>3288.67</v>
      </c>
      <c r="Q5" s="213" t="s">
        <v>238</v>
      </c>
      <c r="R5" s="214">
        <v>7.0999999999999994E-2</v>
      </c>
      <c r="S5" s="215">
        <v>15</v>
      </c>
      <c r="T5" s="216">
        <f>P5/M5</f>
        <v>5.4000078290729475E-3</v>
      </c>
      <c r="U5" s="216" t="s">
        <v>238</v>
      </c>
      <c r="V5" s="217" t="s">
        <v>273</v>
      </c>
      <c r="W5" s="219" t="s">
        <v>238</v>
      </c>
      <c r="X5" s="222"/>
      <c r="Y5" s="223"/>
      <c r="Z5" s="218" t="s">
        <v>272</v>
      </c>
    </row>
    <row r="6" spans="1:26" x14ac:dyDescent="0.2">
      <c r="A6" s="163"/>
      <c r="B6" s="163"/>
      <c r="C6" s="163"/>
      <c r="D6" s="163"/>
      <c r="E6" s="163"/>
      <c r="F6" s="163"/>
      <c r="G6" s="163"/>
      <c r="H6" s="163"/>
      <c r="I6" s="163"/>
      <c r="J6" s="186"/>
      <c r="K6" s="184"/>
      <c r="L6" s="186"/>
      <c r="M6" s="186"/>
      <c r="N6" s="186"/>
      <c r="O6" s="184"/>
      <c r="P6" s="185"/>
      <c r="Q6" s="186"/>
      <c r="R6" s="163"/>
      <c r="S6" s="163"/>
      <c r="T6" s="163"/>
      <c r="U6" s="163"/>
      <c r="V6" s="163"/>
      <c r="W6" s="181"/>
      <c r="Z6" s="163"/>
    </row>
    <row r="7" spans="1:26" x14ac:dyDescent="0.2">
      <c r="A7" s="163"/>
      <c r="B7" s="163"/>
      <c r="C7" s="163"/>
      <c r="D7" s="163"/>
      <c r="E7" s="163"/>
      <c r="F7" s="163"/>
      <c r="G7" s="163"/>
      <c r="H7" s="163"/>
      <c r="I7" s="163"/>
      <c r="J7" s="186"/>
      <c r="K7" s="184"/>
      <c r="L7" s="186"/>
      <c r="M7" s="186"/>
      <c r="N7" s="186"/>
      <c r="O7" s="186"/>
      <c r="P7" s="186"/>
      <c r="Q7" s="186"/>
      <c r="R7" s="163"/>
      <c r="S7" s="163"/>
      <c r="T7" s="163"/>
      <c r="U7" s="163"/>
      <c r="V7" s="163"/>
      <c r="W7" s="181"/>
      <c r="Z7" s="163"/>
    </row>
    <row r="8" spans="1:26" x14ac:dyDescent="0.2">
      <c r="J8" s="187"/>
      <c r="K8" s="221">
        <f t="shared" ref="K8:O8" si="5">SUM(K4:K5)</f>
        <v>259604.75999999998</v>
      </c>
      <c r="L8" s="221">
        <f t="shared" si="5"/>
        <v>653567.01</v>
      </c>
      <c r="M8" s="229">
        <f t="shared" si="5"/>
        <v>653567.01</v>
      </c>
      <c r="N8" s="230">
        <f t="shared" si="5"/>
        <v>588210.31000000006</v>
      </c>
      <c r="O8" s="230">
        <f t="shared" si="5"/>
        <v>588210.31000000006</v>
      </c>
      <c r="P8" s="230">
        <f>SUM(P4:P5)-0.01</f>
        <v>3529.2599999999998</v>
      </c>
      <c r="Q8" s="187"/>
    </row>
    <row r="9" spans="1:26" x14ac:dyDescent="0.2">
      <c r="J9" s="187"/>
      <c r="K9" s="186"/>
      <c r="L9" s="186"/>
      <c r="M9" s="187"/>
      <c r="N9" s="187"/>
      <c r="O9" s="187"/>
      <c r="P9" s="187"/>
      <c r="Q9" s="187"/>
    </row>
    <row r="10" spans="1:26" x14ac:dyDescent="0.2">
      <c r="J10" s="187"/>
      <c r="K10" s="193"/>
      <c r="L10" s="186"/>
      <c r="M10" s="187"/>
      <c r="N10" s="187"/>
      <c r="O10" s="187"/>
      <c r="P10" s="187"/>
      <c r="Q10" s="187"/>
    </row>
    <row r="11" spans="1:26" x14ac:dyDescent="0.2">
      <c r="J11" s="187"/>
      <c r="K11" s="186"/>
      <c r="L11" s="186"/>
      <c r="M11" s="187"/>
      <c r="N11" s="187"/>
      <c r="O11" s="187"/>
      <c r="P11" s="187"/>
      <c r="Q11" s="187"/>
    </row>
    <row r="12" spans="1:26" x14ac:dyDescent="0.2">
      <c r="J12" s="187"/>
      <c r="K12" s="186"/>
      <c r="L12" s="186"/>
      <c r="M12" s="187"/>
      <c r="N12" s="187"/>
      <c r="O12" s="187"/>
      <c r="P12" s="187"/>
      <c r="Q12" s="187"/>
    </row>
    <row r="13" spans="1:26" x14ac:dyDescent="0.2">
      <c r="J13" s="187"/>
      <c r="K13" s="186"/>
      <c r="L13" s="186"/>
      <c r="M13" s="187"/>
      <c r="N13" s="187"/>
      <c r="O13" s="187"/>
      <c r="P13" s="187"/>
      <c r="Q13" s="187"/>
    </row>
  </sheetData>
  <mergeCells count="4">
    <mergeCell ref="B4:J4"/>
    <mergeCell ref="A1:J1"/>
    <mergeCell ref="B3:J3"/>
    <mergeCell ref="B5:J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Лист4"/>
  <dimension ref="A1:A87"/>
  <sheetViews>
    <sheetView topLeftCell="A58" workbookViewId="0">
      <selection activeCell="M19" sqref="M19"/>
    </sheetView>
  </sheetViews>
  <sheetFormatPr defaultRowHeight="15" x14ac:dyDescent="0.25"/>
  <cols>
    <col min="1" max="1" width="43.7109375" customWidth="1"/>
  </cols>
  <sheetData>
    <row r="1" spans="1:1" x14ac:dyDescent="0.25">
      <c r="A1" t="s">
        <v>8</v>
      </c>
    </row>
    <row r="2" spans="1:1" x14ac:dyDescent="0.25">
      <c r="A2" t="s">
        <v>9</v>
      </c>
    </row>
    <row r="3" spans="1:1" x14ac:dyDescent="0.25">
      <c r="A3" t="s">
        <v>10</v>
      </c>
    </row>
    <row r="4" spans="1:1" x14ac:dyDescent="0.25">
      <c r="A4" t="s">
        <v>11</v>
      </c>
    </row>
    <row r="5" spans="1:1" x14ac:dyDescent="0.25">
      <c r="A5" t="s">
        <v>12</v>
      </c>
    </row>
    <row r="6" spans="1:1" x14ac:dyDescent="0.25">
      <c r="A6" t="s">
        <v>13</v>
      </c>
    </row>
    <row r="7" spans="1:1" x14ac:dyDescent="0.25">
      <c r="A7" t="s">
        <v>14</v>
      </c>
    </row>
    <row r="8" spans="1:1" x14ac:dyDescent="0.25">
      <c r="A8" t="s">
        <v>15</v>
      </c>
    </row>
    <row r="9" spans="1:1" x14ac:dyDescent="0.25">
      <c r="A9" t="s">
        <v>16</v>
      </c>
    </row>
    <row r="10" spans="1:1" x14ac:dyDescent="0.25">
      <c r="A10" t="s">
        <v>17</v>
      </c>
    </row>
    <row r="11" spans="1:1" x14ac:dyDescent="0.25">
      <c r="A11" t="s">
        <v>18</v>
      </c>
    </row>
    <row r="12" spans="1:1" x14ac:dyDescent="0.25">
      <c r="A12" t="s">
        <v>19</v>
      </c>
    </row>
    <row r="13" spans="1:1" x14ac:dyDescent="0.25">
      <c r="A13" t="s">
        <v>20</v>
      </c>
    </row>
    <row r="14" spans="1:1" x14ac:dyDescent="0.25">
      <c r="A14" t="s">
        <v>21</v>
      </c>
    </row>
    <row r="15" spans="1:1" x14ac:dyDescent="0.25">
      <c r="A15" t="s">
        <v>22</v>
      </c>
    </row>
    <row r="16" spans="1:1" x14ac:dyDescent="0.25">
      <c r="A16" t="s">
        <v>23</v>
      </c>
    </row>
    <row r="17" spans="1:1" x14ac:dyDescent="0.25">
      <c r="A17" t="s">
        <v>24</v>
      </c>
    </row>
    <row r="18" spans="1:1" x14ac:dyDescent="0.25">
      <c r="A18" t="s">
        <v>25</v>
      </c>
    </row>
    <row r="19" spans="1:1" x14ac:dyDescent="0.25">
      <c r="A19" t="s">
        <v>26</v>
      </c>
    </row>
    <row r="20" spans="1:1" x14ac:dyDescent="0.25">
      <c r="A20" t="s">
        <v>27</v>
      </c>
    </row>
    <row r="21" spans="1:1" x14ac:dyDescent="0.25">
      <c r="A21" t="s">
        <v>28</v>
      </c>
    </row>
    <row r="22" spans="1:1" x14ac:dyDescent="0.25">
      <c r="A22" t="s">
        <v>29</v>
      </c>
    </row>
    <row r="23" spans="1:1" x14ac:dyDescent="0.25">
      <c r="A23" t="s">
        <v>30</v>
      </c>
    </row>
    <row r="24" spans="1:1" x14ac:dyDescent="0.25">
      <c r="A24" t="s">
        <v>31</v>
      </c>
    </row>
    <row r="25" spans="1:1" x14ac:dyDescent="0.25">
      <c r="A25" t="s">
        <v>32</v>
      </c>
    </row>
    <row r="26" spans="1:1" x14ac:dyDescent="0.25">
      <c r="A26" t="s">
        <v>33</v>
      </c>
    </row>
    <row r="27" spans="1:1" x14ac:dyDescent="0.25">
      <c r="A27" t="s">
        <v>34</v>
      </c>
    </row>
    <row r="28" spans="1:1" x14ac:dyDescent="0.25">
      <c r="A28" t="s">
        <v>35</v>
      </c>
    </row>
    <row r="29" spans="1:1" x14ac:dyDescent="0.25">
      <c r="A29" t="s">
        <v>36</v>
      </c>
    </row>
    <row r="30" spans="1:1" x14ac:dyDescent="0.25">
      <c r="A30" t="s">
        <v>37</v>
      </c>
    </row>
    <row r="31" spans="1:1" x14ac:dyDescent="0.25">
      <c r="A31" t="s">
        <v>38</v>
      </c>
    </row>
    <row r="32" spans="1:1" x14ac:dyDescent="0.25">
      <c r="A32" t="s">
        <v>39</v>
      </c>
    </row>
    <row r="33" spans="1:1" x14ac:dyDescent="0.25">
      <c r="A33" t="s">
        <v>40</v>
      </c>
    </row>
    <row r="34" spans="1:1" x14ac:dyDescent="0.25">
      <c r="A34" t="s">
        <v>41</v>
      </c>
    </row>
    <row r="35" spans="1:1" x14ac:dyDescent="0.25">
      <c r="A35" t="s">
        <v>42</v>
      </c>
    </row>
    <row r="36" spans="1:1" x14ac:dyDescent="0.25">
      <c r="A36" t="s">
        <v>43</v>
      </c>
    </row>
    <row r="37" spans="1:1" x14ac:dyDescent="0.25">
      <c r="A37" t="s">
        <v>44</v>
      </c>
    </row>
    <row r="38" spans="1:1" x14ac:dyDescent="0.25">
      <c r="A38" t="s">
        <v>45</v>
      </c>
    </row>
    <row r="39" spans="1:1" x14ac:dyDescent="0.25">
      <c r="A39" t="s">
        <v>46</v>
      </c>
    </row>
    <row r="40" spans="1:1" x14ac:dyDescent="0.25">
      <c r="A40" t="s">
        <v>47</v>
      </c>
    </row>
    <row r="41" spans="1:1" x14ac:dyDescent="0.25">
      <c r="A41" t="s">
        <v>48</v>
      </c>
    </row>
    <row r="42" spans="1:1" x14ac:dyDescent="0.25">
      <c r="A42" t="s">
        <v>49</v>
      </c>
    </row>
    <row r="43" spans="1:1" x14ac:dyDescent="0.25">
      <c r="A43" t="s">
        <v>50</v>
      </c>
    </row>
    <row r="44" spans="1:1" x14ac:dyDescent="0.25">
      <c r="A44" t="s">
        <v>51</v>
      </c>
    </row>
    <row r="45" spans="1:1" x14ac:dyDescent="0.25">
      <c r="A45" t="s">
        <v>52</v>
      </c>
    </row>
    <row r="46" spans="1:1" x14ac:dyDescent="0.25">
      <c r="A46" t="s">
        <v>53</v>
      </c>
    </row>
    <row r="47" spans="1:1" x14ac:dyDescent="0.25">
      <c r="A47" t="s">
        <v>54</v>
      </c>
    </row>
    <row r="48" spans="1:1" x14ac:dyDescent="0.25">
      <c r="A48" t="s">
        <v>55</v>
      </c>
    </row>
    <row r="49" spans="1:1" x14ac:dyDescent="0.25">
      <c r="A49" t="s">
        <v>56</v>
      </c>
    </row>
    <row r="50" spans="1:1" x14ac:dyDescent="0.25">
      <c r="A50" t="s">
        <v>57</v>
      </c>
    </row>
    <row r="51" spans="1:1" x14ac:dyDescent="0.25">
      <c r="A51" t="s">
        <v>58</v>
      </c>
    </row>
    <row r="52" spans="1:1" x14ac:dyDescent="0.25">
      <c r="A52" t="s">
        <v>59</v>
      </c>
    </row>
    <row r="53" spans="1:1" x14ac:dyDescent="0.25">
      <c r="A53" t="s">
        <v>60</v>
      </c>
    </row>
    <row r="54" spans="1:1" x14ac:dyDescent="0.25">
      <c r="A54" t="s">
        <v>61</v>
      </c>
    </row>
    <row r="55" spans="1:1" x14ac:dyDescent="0.25">
      <c r="A55" t="s">
        <v>62</v>
      </c>
    </row>
    <row r="56" spans="1:1" x14ac:dyDescent="0.25">
      <c r="A56" t="s">
        <v>63</v>
      </c>
    </row>
    <row r="57" spans="1:1" x14ac:dyDescent="0.25">
      <c r="A57" t="s">
        <v>64</v>
      </c>
    </row>
    <row r="58" spans="1:1" x14ac:dyDescent="0.25">
      <c r="A58" t="s">
        <v>65</v>
      </c>
    </row>
    <row r="59" spans="1:1" x14ac:dyDescent="0.25">
      <c r="A59" t="s">
        <v>66</v>
      </c>
    </row>
    <row r="60" spans="1:1" x14ac:dyDescent="0.25">
      <c r="A60" t="s">
        <v>67</v>
      </c>
    </row>
    <row r="61" spans="1:1" x14ac:dyDescent="0.25">
      <c r="A61" t="s">
        <v>68</v>
      </c>
    </row>
    <row r="62" spans="1:1" x14ac:dyDescent="0.25">
      <c r="A62" t="s">
        <v>69</v>
      </c>
    </row>
    <row r="63" spans="1:1" x14ac:dyDescent="0.25">
      <c r="A63" t="s">
        <v>70</v>
      </c>
    </row>
    <row r="64" spans="1:1" x14ac:dyDescent="0.25">
      <c r="A64" t="s">
        <v>71</v>
      </c>
    </row>
    <row r="65" spans="1:1" x14ac:dyDescent="0.25">
      <c r="A65" t="s">
        <v>72</v>
      </c>
    </row>
    <row r="66" spans="1:1" x14ac:dyDescent="0.25">
      <c r="A66" t="s">
        <v>73</v>
      </c>
    </row>
    <row r="67" spans="1:1" x14ac:dyDescent="0.25">
      <c r="A67" t="s">
        <v>74</v>
      </c>
    </row>
    <row r="68" spans="1:1" x14ac:dyDescent="0.25">
      <c r="A68" t="s">
        <v>75</v>
      </c>
    </row>
    <row r="69" spans="1:1" x14ac:dyDescent="0.25">
      <c r="A69" t="s">
        <v>76</v>
      </c>
    </row>
    <row r="70" spans="1:1" x14ac:dyDescent="0.25">
      <c r="A70" t="s">
        <v>77</v>
      </c>
    </row>
    <row r="71" spans="1:1" x14ac:dyDescent="0.25">
      <c r="A71" t="s">
        <v>78</v>
      </c>
    </row>
    <row r="72" spans="1:1" x14ac:dyDescent="0.25">
      <c r="A72" t="s">
        <v>79</v>
      </c>
    </row>
    <row r="73" spans="1:1" x14ac:dyDescent="0.25">
      <c r="A73" t="s">
        <v>95</v>
      </c>
    </row>
    <row r="74" spans="1:1" x14ac:dyDescent="0.25">
      <c r="A74" t="s">
        <v>80</v>
      </c>
    </row>
    <row r="75" spans="1:1" x14ac:dyDescent="0.25">
      <c r="A75" t="s">
        <v>81</v>
      </c>
    </row>
    <row r="76" spans="1:1" x14ac:dyDescent="0.25">
      <c r="A76" t="s">
        <v>82</v>
      </c>
    </row>
    <row r="77" spans="1:1" x14ac:dyDescent="0.25">
      <c r="A77" t="s">
        <v>83</v>
      </c>
    </row>
    <row r="78" spans="1:1" x14ac:dyDescent="0.25">
      <c r="A78" t="s">
        <v>84</v>
      </c>
    </row>
    <row r="79" spans="1:1" x14ac:dyDescent="0.25">
      <c r="A79" t="s">
        <v>85</v>
      </c>
    </row>
    <row r="80" spans="1:1" x14ac:dyDescent="0.25">
      <c r="A80" t="s">
        <v>86</v>
      </c>
    </row>
    <row r="81" spans="1:1" x14ac:dyDescent="0.25">
      <c r="A81" t="s">
        <v>87</v>
      </c>
    </row>
    <row r="82" spans="1:1" x14ac:dyDescent="0.25">
      <c r="A82" t="s">
        <v>88</v>
      </c>
    </row>
    <row r="83" spans="1:1" x14ac:dyDescent="0.25">
      <c r="A83" t="s">
        <v>89</v>
      </c>
    </row>
    <row r="84" spans="1:1" x14ac:dyDescent="0.25">
      <c r="A84" t="s">
        <v>90</v>
      </c>
    </row>
    <row r="85" spans="1:1" x14ac:dyDescent="0.25">
      <c r="A85" t="s">
        <v>91</v>
      </c>
    </row>
    <row r="86" spans="1:1" x14ac:dyDescent="0.25">
      <c r="A86" t="s">
        <v>92</v>
      </c>
    </row>
    <row r="87" spans="1:1" x14ac:dyDescent="0.25">
      <c r="A87" t="s">
        <v>93</v>
      </c>
    </row>
  </sheetData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59"/>
  <sheetViews>
    <sheetView topLeftCell="A18" workbookViewId="0">
      <selection activeCell="A57" sqref="A57"/>
    </sheetView>
  </sheetViews>
  <sheetFormatPr defaultRowHeight="15" x14ac:dyDescent="0.25"/>
  <cols>
    <col min="1" max="1" width="47" style="35" customWidth="1"/>
    <col min="2" max="2" width="57.5703125" style="35" bestFit="1" customWidth="1"/>
    <col min="3" max="16384" width="9.140625" style="35"/>
  </cols>
  <sheetData>
    <row r="1" spans="1:2" ht="20.25" x14ac:dyDescent="0.3">
      <c r="A1" s="311" t="s">
        <v>129</v>
      </c>
      <c r="B1" s="311"/>
    </row>
    <row r="3" spans="1:2" ht="15.75" x14ac:dyDescent="0.25">
      <c r="A3" s="313" t="s">
        <v>2</v>
      </c>
      <c r="B3" s="36" t="s">
        <v>102</v>
      </c>
    </row>
    <row r="4" spans="1:2" ht="15.75" x14ac:dyDescent="0.25">
      <c r="A4" s="313"/>
      <c r="B4" s="36" t="s">
        <v>105</v>
      </c>
    </row>
    <row r="5" spans="1:2" ht="15.75" x14ac:dyDescent="0.25">
      <c r="A5" s="313"/>
      <c r="B5" s="36" t="s">
        <v>108</v>
      </c>
    </row>
    <row r="6" spans="1:2" ht="15.75" x14ac:dyDescent="0.25">
      <c r="A6" s="313"/>
      <c r="B6" s="36" t="s">
        <v>110</v>
      </c>
    </row>
    <row r="7" spans="1:2" ht="15.75" x14ac:dyDescent="0.25">
      <c r="A7" s="313"/>
      <c r="B7" s="36" t="s">
        <v>111</v>
      </c>
    </row>
    <row r="8" spans="1:2" ht="15.75" x14ac:dyDescent="0.25">
      <c r="A8" s="313"/>
      <c r="B8" s="36" t="s">
        <v>121</v>
      </c>
    </row>
    <row r="9" spans="1:2" ht="15.75" x14ac:dyDescent="0.25">
      <c r="A9" s="314" t="s">
        <v>132</v>
      </c>
      <c r="B9" s="37" t="s">
        <v>98</v>
      </c>
    </row>
    <row r="10" spans="1:2" ht="15.75" x14ac:dyDescent="0.25">
      <c r="A10" s="314"/>
      <c r="B10" s="37" t="s">
        <v>100</v>
      </c>
    </row>
    <row r="11" spans="1:2" ht="15.75" x14ac:dyDescent="0.25">
      <c r="A11" s="314"/>
      <c r="B11" s="37" t="s">
        <v>103</v>
      </c>
    </row>
    <row r="12" spans="1:2" ht="15.75" x14ac:dyDescent="0.25">
      <c r="A12" s="314"/>
      <c r="B12" s="37" t="s">
        <v>115</v>
      </c>
    </row>
    <row r="13" spans="1:2" ht="15.75" x14ac:dyDescent="0.25">
      <c r="A13" s="315" t="s">
        <v>1</v>
      </c>
      <c r="B13" s="38" t="s">
        <v>106</v>
      </c>
    </row>
    <row r="14" spans="1:2" ht="15.75" x14ac:dyDescent="0.25">
      <c r="A14" s="315"/>
      <c r="B14" s="38" t="s">
        <v>107</v>
      </c>
    </row>
    <row r="15" spans="1:2" ht="15.75" x14ac:dyDescent="0.25">
      <c r="A15" s="315"/>
      <c r="B15" s="38" t="s">
        <v>117</v>
      </c>
    </row>
    <row r="16" spans="1:2" ht="15.75" x14ac:dyDescent="0.25">
      <c r="A16" s="315"/>
      <c r="B16" s="38" t="s">
        <v>124</v>
      </c>
    </row>
    <row r="17" spans="1:2" ht="15.75" x14ac:dyDescent="0.25">
      <c r="A17" s="315"/>
      <c r="B17" s="38" t="s">
        <v>128</v>
      </c>
    </row>
    <row r="18" spans="1:2" ht="15.75" x14ac:dyDescent="0.25">
      <c r="A18" s="316" t="s">
        <v>4</v>
      </c>
      <c r="B18" s="39" t="s">
        <v>97</v>
      </c>
    </row>
    <row r="19" spans="1:2" ht="15.75" x14ac:dyDescent="0.25">
      <c r="A19" s="316"/>
      <c r="B19" s="39" t="s">
        <v>101</v>
      </c>
    </row>
    <row r="20" spans="1:2" ht="15.75" x14ac:dyDescent="0.25">
      <c r="A20" s="316"/>
      <c r="B20" s="39" t="s">
        <v>112</v>
      </c>
    </row>
    <row r="21" spans="1:2" ht="15.75" x14ac:dyDescent="0.25">
      <c r="A21" s="316"/>
      <c r="B21" s="39" t="s">
        <v>116</v>
      </c>
    </row>
    <row r="22" spans="1:2" ht="15.75" x14ac:dyDescent="0.25">
      <c r="A22" s="316"/>
      <c r="B22" s="39" t="s">
        <v>120</v>
      </c>
    </row>
    <row r="23" spans="1:2" ht="15.75" x14ac:dyDescent="0.25">
      <c r="A23" s="316"/>
      <c r="B23" s="39" t="s">
        <v>122</v>
      </c>
    </row>
    <row r="24" spans="1:2" ht="15.75" customHeight="1" x14ac:dyDescent="0.25">
      <c r="A24" s="316"/>
      <c r="B24" s="39" t="s">
        <v>125</v>
      </c>
    </row>
    <row r="25" spans="1:2" ht="15.75" customHeight="1" x14ac:dyDescent="0.25">
      <c r="A25" s="316"/>
      <c r="B25" s="39" t="s">
        <v>126</v>
      </c>
    </row>
    <row r="26" spans="1:2" ht="15.75" customHeight="1" x14ac:dyDescent="0.25">
      <c r="A26" s="316"/>
      <c r="B26" s="39" t="s">
        <v>127</v>
      </c>
    </row>
    <row r="27" spans="1:2" ht="47.25" x14ac:dyDescent="0.25">
      <c r="A27" s="40" t="s">
        <v>5</v>
      </c>
      <c r="B27" s="41" t="s">
        <v>118</v>
      </c>
    </row>
    <row r="28" spans="1:2" ht="15.75" customHeight="1" x14ac:dyDescent="0.25">
      <c r="A28" s="317" t="s">
        <v>3</v>
      </c>
      <c r="B28" s="42" t="s">
        <v>96</v>
      </c>
    </row>
    <row r="29" spans="1:2" ht="15.75" customHeight="1" x14ac:dyDescent="0.25">
      <c r="A29" s="317"/>
      <c r="B29" s="42" t="s">
        <v>99</v>
      </c>
    </row>
    <row r="30" spans="1:2" ht="15.75" customHeight="1" x14ac:dyDescent="0.25">
      <c r="A30" s="317"/>
      <c r="B30" s="42" t="s">
        <v>104</v>
      </c>
    </row>
    <row r="31" spans="1:2" ht="15.75" customHeight="1" x14ac:dyDescent="0.25">
      <c r="A31" s="317"/>
      <c r="B31" s="42" t="s">
        <v>119</v>
      </c>
    </row>
    <row r="32" spans="1:2" ht="15.75" customHeight="1" x14ac:dyDescent="0.25">
      <c r="A32" s="317"/>
      <c r="B32" s="42" t="s">
        <v>123</v>
      </c>
    </row>
    <row r="33" spans="1:2" ht="15.75" customHeight="1" x14ac:dyDescent="0.25">
      <c r="A33" s="318" t="s">
        <v>153</v>
      </c>
      <c r="B33" s="38" t="s">
        <v>163</v>
      </c>
    </row>
    <row r="34" spans="1:2" ht="15.75" x14ac:dyDescent="0.25">
      <c r="A34" s="318"/>
      <c r="B34" s="38" t="s">
        <v>162</v>
      </c>
    </row>
    <row r="35" spans="1:2" ht="16.5" customHeight="1" x14ac:dyDescent="0.25">
      <c r="A35" s="310" t="s">
        <v>6</v>
      </c>
      <c r="B35" s="43" t="s">
        <v>113</v>
      </c>
    </row>
    <row r="36" spans="1:2" ht="15.75" customHeight="1" x14ac:dyDescent="0.25">
      <c r="A36" s="310"/>
      <c r="B36" s="43" t="s">
        <v>114</v>
      </c>
    </row>
    <row r="37" spans="1:2" ht="15.75" customHeight="1" x14ac:dyDescent="0.25">
      <c r="A37" s="310"/>
      <c r="B37" s="43" t="s">
        <v>161</v>
      </c>
    </row>
    <row r="38" spans="1:2" ht="15.75" customHeight="1" x14ac:dyDescent="0.25">
      <c r="A38" s="23" t="s">
        <v>164</v>
      </c>
      <c r="B38" s="44" t="s">
        <v>109</v>
      </c>
    </row>
    <row r="39" spans="1:2" ht="15.75" customHeight="1" x14ac:dyDescent="0.25"/>
    <row r="41" spans="1:2" ht="15.75" x14ac:dyDescent="0.25">
      <c r="A41" s="312" t="s">
        <v>154</v>
      </c>
      <c r="B41" s="45" t="s">
        <v>166</v>
      </c>
    </row>
    <row r="42" spans="1:2" ht="15.75" x14ac:dyDescent="0.25">
      <c r="A42" s="312"/>
      <c r="B42" s="45" t="s">
        <v>168</v>
      </c>
    </row>
    <row r="43" spans="1:2" ht="15.75" x14ac:dyDescent="0.25">
      <c r="A43" s="312"/>
      <c r="B43" s="45" t="s">
        <v>167</v>
      </c>
    </row>
    <row r="49" spans="1:1" ht="15" customHeight="1" x14ac:dyDescent="0.25">
      <c r="A49" s="35" t="s">
        <v>229</v>
      </c>
    </row>
    <row r="50" spans="1:1" ht="15" customHeight="1" x14ac:dyDescent="0.25">
      <c r="A50" s="35" t="s">
        <v>230</v>
      </c>
    </row>
    <row r="51" spans="1:1" ht="15" customHeight="1" x14ac:dyDescent="0.25">
      <c r="A51" s="35" t="s">
        <v>231</v>
      </c>
    </row>
    <row r="52" spans="1:1" ht="15" customHeight="1" x14ac:dyDescent="0.25">
      <c r="A52" s="35" t="s">
        <v>232</v>
      </c>
    </row>
    <row r="53" spans="1:1" x14ac:dyDescent="0.25">
      <c r="A53" s="35" t="s">
        <v>233</v>
      </c>
    </row>
    <row r="54" spans="1:1" ht="15" customHeight="1" x14ac:dyDescent="0.25">
      <c r="A54" s="35" t="s">
        <v>234</v>
      </c>
    </row>
    <row r="55" spans="1:1" ht="15" customHeight="1" x14ac:dyDescent="0.25">
      <c r="A55" s="35" t="s">
        <v>235</v>
      </c>
    </row>
    <row r="56" spans="1:1" ht="15" customHeight="1" x14ac:dyDescent="0.25">
      <c r="A56" s="35" t="s">
        <v>236</v>
      </c>
    </row>
    <row r="57" spans="1:1" ht="15" customHeight="1" x14ac:dyDescent="0.25"/>
    <row r="58" spans="1:1" ht="15" customHeight="1" x14ac:dyDescent="0.25"/>
    <row r="59" spans="1:1" ht="15" customHeight="1" x14ac:dyDescent="0.25"/>
  </sheetData>
  <sortState xmlns:xlrd2="http://schemas.microsoft.com/office/spreadsheetml/2017/richdata2" ref="B28:B32">
    <sortCondition ref="B28"/>
  </sortState>
  <mergeCells count="9">
    <mergeCell ref="A35:A37"/>
    <mergeCell ref="A1:B1"/>
    <mergeCell ref="A41:A43"/>
    <mergeCell ref="A3:A8"/>
    <mergeCell ref="A9:A12"/>
    <mergeCell ref="A13:A17"/>
    <mergeCell ref="A18:A26"/>
    <mergeCell ref="A28:A32"/>
    <mergeCell ref="A33:A3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1</vt:i4>
      </vt:variant>
    </vt:vector>
  </HeadingPairs>
  <TitlesOfParts>
    <vt:vector size="8" baseType="lpstr">
      <vt:lpstr>Аукцион (как заполнять)</vt:lpstr>
      <vt:lpstr>Аукцион и ППП</vt:lpstr>
      <vt:lpstr>Лот 2</vt:lpstr>
      <vt:lpstr>лот 3</vt:lpstr>
      <vt:lpstr>Лот 4</vt:lpstr>
      <vt:lpstr>Регионы</vt:lpstr>
      <vt:lpstr>Подтипы активов</vt:lpstr>
      <vt:lpstr>'Аукцион и ППП'!Область_печати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Стёпочкина Ирина Владимировна</dc:creator>
  <cp:lastModifiedBy>Мисинева Ирина Ивановна</cp:lastModifiedBy>
  <cp:lastPrinted>2022-10-13T07:35:28Z</cp:lastPrinted>
  <dcterms:created xsi:type="dcterms:W3CDTF">2015-05-06T12:48:51Z</dcterms:created>
  <dcterms:modified xsi:type="dcterms:W3CDTF">2023-01-10T09:07:56Z</dcterms:modified>
</cp:coreProperties>
</file>