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рапина\БАНКИ\Смоленский Банк\На КОВ\!Остатки права требования\Малахов, Журавлен, Рудаков, Смолякова\Ответы на запросы\"/>
    </mc:Choice>
  </mc:AlternateContent>
  <bookViews>
    <workbookView xWindow="0" yWindow="0" windowWidth="19200" windowHeight="10995"/>
  </bookViews>
  <sheets>
    <sheet name="Предложение" sheetId="8" r:id="rId1"/>
    <sheet name="Dictionaries" sheetId="2" state="hidden" r:id="rId2"/>
  </sheets>
  <calcPr calcId="152511"/>
</workbook>
</file>

<file path=xl/calcChain.xml><?xml version="1.0" encoding="utf-8"?>
<calcChain xmlns="http://schemas.openxmlformats.org/spreadsheetml/2006/main">
  <c r="F5" i="8" l="1"/>
  <c r="I5" i="8" l="1"/>
  <c r="J5" i="8" s="1"/>
  <c r="K5" i="8" s="1"/>
  <c r="E5" i="8"/>
  <c r="G5" i="8" s="1"/>
  <c r="M5" i="8" l="1"/>
  <c r="P5" i="8" l="1"/>
  <c r="I6" i="8"/>
  <c r="D6" i="8"/>
  <c r="N5" i="8" l="1"/>
  <c r="H6" i="8"/>
  <c r="E6" i="8"/>
  <c r="F6" i="8"/>
  <c r="J6" i="8"/>
  <c r="G6" i="8"/>
  <c r="K6" i="8" l="1"/>
</calcChain>
</file>

<file path=xl/sharedStrings.xml><?xml version="1.0" encoding="utf-8"?>
<sst xmlns="http://schemas.openxmlformats.org/spreadsheetml/2006/main" count="28" uniqueCount="28">
  <si>
    <t xml:space="preserve">Лоты, выставляемые на торги </t>
  </si>
  <si>
    <t>№ лота</t>
  </si>
  <si>
    <t>Наименование лота</t>
  </si>
  <si>
    <t>Сведения об имуществе</t>
  </si>
  <si>
    <t>Стоимость лота, руб.</t>
  </si>
  <si>
    <t>Начальная цена продажи лотов, руб.</t>
  </si>
  <si>
    <t>% на 1 периоде ППП</t>
  </si>
  <si>
    <t>% на посл. периоде ППП</t>
  </si>
  <si>
    <t>Количество периодов</t>
  </si>
  <si>
    <t>Шаг</t>
  </si>
  <si>
    <t>Вид обеспечения</t>
  </si>
  <si>
    <t>Испол. Производство</t>
  </si>
  <si>
    <t>Размер задолженности, установленный судом, руб.</t>
  </si>
  <si>
    <t>Сумма, поступившая по решению суда</t>
  </si>
  <si>
    <t>на первых торгах</t>
  </si>
  <si>
    <t>на повторных торгах</t>
  </si>
  <si>
    <t>на первом периоде торгов ППП</t>
  </si>
  <si>
    <t>на последнем периоде торгов ППП</t>
  </si>
  <si>
    <t>Наличие обременений и ограничений</t>
  </si>
  <si>
    <t>Предыдущие торги</t>
  </si>
  <si>
    <t>нет</t>
  </si>
  <si>
    <t>1. ПРАВА ТРЕБОВАНИЯ К ФИЗИЧЕСКИМ ЛИЦАМ</t>
  </si>
  <si>
    <t>не торговали ранее</t>
  </si>
  <si>
    <t>Журавлев Владислав Алексеевич, Рудаков Роман Анатольевич, Смолякова Светлана Николаевна</t>
  </si>
  <si>
    <r>
      <t>решение Промышленного районного суда г. Смоленска от 04.10.2012 по делу 1-190/2012,</t>
    </r>
    <r>
      <rPr>
        <sz val="12"/>
        <rFont val="Times New Roman"/>
        <family val="1"/>
        <charset val="204"/>
      </rPr>
      <t xml:space="preserve"> решение Промышленного районного суда г. Смоленска от 11.02.2023 по делу 2-545/2013 (2-4461/2012)</t>
    </r>
  </si>
  <si>
    <t xml:space="preserve">Дело № 1-192/2012:                                                            1. Журавлев Владислав Алексеевич, ИП № 4611/20/98067-ИП , № 4614/20/98067-ИП в исполнении.  26.04.2023 ответ ОСП: имущества нет, работает, из ЗП производится удержание алиментов , пост. на ДС в банке, 24.04.2023 повторное пост. об ограничении выезда.    ИП ведется только в отношении денежных средств, по украшениям: судебный пристав-исполнитель отобрал объяснения у ответственного хранителя, из которых следует, что изъятое имущество находилось в банковской ячейке банка. На запрос на имя КУ о предоставлении информации по предметам украшения 19.05.2020 получен ответ, согласно которому досье на Журавлева, Рудакова, Смолякову от временной администрации по управлению Банком КУ Банком не передавалось и при вскрытии банковских ячеек 07.04.2014 и 19.03.2020 предметы украшения не обнаружены.                                                                                          2.  Рудаков Роман Анатольевич, ИП 38458/20/98067-ИП ,4616/20/98067-ИП в исполнении.      26.04.2023 ответ ОСП: имущества нет, не работает, 28.11.2022 ограничен выезд.                                                                                                        3. Смолякова Светлана Николаевна, ИП № 6197/15/98067-ИП в исполнении.  Имущества нет, удержания из ЗП приостановлены в связи с обжалованием должником постановления СПИ об удержании из ЗП.                                               Дело № 2-545/2013:                                                             1. Журавлев Владислав Алексеевич , ИП 4615/20/67048-ИП окончено 22.02.2023 по основаниям  ст. 47.1.3 (46.1.4).                                                 2.  Рудаков Роман Анатольевич, ИП 3053/23/67037-ИП в исполнении.  01.06.2023 повторный запрос о ходе ИП.                                                            3. Смолякова Светлана Николаевна, ИП № 9053/16/67048-ИП окончено 22.02.2023 по основаниям  ст. 47.1.3 (46.1.4). </t>
  </si>
  <si>
    <r>
      <t xml:space="preserve">Балансовая       </t>
    </r>
    <r>
      <rPr>
        <sz val="12"/>
        <color theme="1"/>
        <rFont val="Times New Roman"/>
        <family val="1"/>
        <charset val="204"/>
      </rPr>
      <t xml:space="preserve"> по состоянию на 01.10.2023</t>
    </r>
  </si>
  <si>
    <t>Размер задолженности, установленный судом, с учетом погашения на 01.10.2023,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</si>
</sst>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%"/>
    <numFmt numFmtId="165" formatCode="_-* #,##0.00_р_._-;\-* #,##0.00_р_._-;_-* &quot;-&quot;??_р_.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wrapText="1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/>
    </xf>
    <xf numFmtId="0" fontId="2" fillId="7" borderId="0" xfId="0" applyFont="1" applyFill="1"/>
    <xf numFmtId="4" fontId="2" fillId="7" borderId="0" xfId="0" applyNumberFormat="1" applyFont="1" applyFill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0" fontId="2" fillId="7" borderId="2" xfId="0" applyFont="1" applyFill="1" applyBorder="1"/>
    <xf numFmtId="0" fontId="2" fillId="7" borderId="2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165" fontId="3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2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vertical="center"/>
    </xf>
    <xf numFmtId="9" fontId="5" fillId="5" borderId="1" xfId="2" applyFont="1" applyFill="1" applyBorder="1" applyAlignment="1">
      <alignment horizontal="center" vertical="center" wrapText="1"/>
    </xf>
    <xf numFmtId="164" fontId="5" fillId="5" borderId="1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9"/>
  <sheetViews>
    <sheetView tabSelected="1" zoomScale="75" zoomScaleNormal="75" workbookViewId="0">
      <selection activeCell="A5" sqref="A5"/>
    </sheetView>
  </sheetViews>
  <sheetFormatPr defaultRowHeight="15.75" x14ac:dyDescent="0.25"/>
  <cols>
    <col min="1" max="1" width="7.85546875" style="1" customWidth="1"/>
    <col min="2" max="2" width="42.28515625" style="1" customWidth="1"/>
    <col min="3" max="3" width="62.7109375" style="1" customWidth="1"/>
    <col min="4" max="6" width="21.7109375" style="1" customWidth="1"/>
    <col min="7" max="7" width="20" style="1" customWidth="1"/>
    <col min="8" max="8" width="18.42578125" style="1" customWidth="1"/>
    <col min="9" max="9" width="19.42578125" style="1" customWidth="1"/>
    <col min="10" max="10" width="21.5703125" style="1" customWidth="1"/>
    <col min="11" max="11" width="19.7109375" style="1" customWidth="1"/>
    <col min="12" max="12" width="29.42578125" style="1" customWidth="1"/>
    <col min="13" max="14" width="13.28515625" style="1" customWidth="1"/>
    <col min="15" max="15" width="14.140625" style="1" customWidth="1"/>
    <col min="16" max="16" width="13.140625" style="1" customWidth="1"/>
    <col min="17" max="17" width="24.85546875" style="1" customWidth="1"/>
    <col min="18" max="18" width="17.140625" style="3" customWidth="1"/>
    <col min="19" max="19" width="75.42578125" style="2" customWidth="1"/>
    <col min="20" max="44" width="9.140625" style="2"/>
    <col min="45" max="16384" width="9.140625" style="1"/>
  </cols>
  <sheetData>
    <row r="1" spans="1:45" s="6" customForma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R1" s="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5" ht="15.75" customHeight="1" x14ac:dyDescent="0.25">
      <c r="A2" s="42" t="s">
        <v>1</v>
      </c>
      <c r="B2" s="48" t="s">
        <v>2</v>
      </c>
      <c r="C2" s="42" t="s">
        <v>3</v>
      </c>
      <c r="D2" s="44" t="s">
        <v>4</v>
      </c>
      <c r="E2" s="45"/>
      <c r="F2" s="45"/>
      <c r="G2" s="46"/>
      <c r="H2" s="47" t="s">
        <v>5</v>
      </c>
      <c r="I2" s="47"/>
      <c r="J2" s="47"/>
      <c r="K2" s="47"/>
      <c r="L2" s="31"/>
      <c r="M2" s="38" t="s">
        <v>6</v>
      </c>
      <c r="N2" s="38" t="s">
        <v>7</v>
      </c>
      <c r="O2" s="38" t="s">
        <v>8</v>
      </c>
      <c r="P2" s="39" t="s">
        <v>9</v>
      </c>
      <c r="Q2" s="40" t="s">
        <v>19</v>
      </c>
      <c r="R2" s="50" t="s">
        <v>10</v>
      </c>
      <c r="S2" s="52" t="s">
        <v>11</v>
      </c>
    </row>
    <row r="3" spans="1:45" ht="94.5" x14ac:dyDescent="0.25">
      <c r="A3" s="43"/>
      <c r="B3" s="49"/>
      <c r="C3" s="43"/>
      <c r="D3" s="9" t="s">
        <v>26</v>
      </c>
      <c r="E3" s="9" t="s">
        <v>12</v>
      </c>
      <c r="F3" s="9" t="s">
        <v>27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38"/>
      <c r="N3" s="38"/>
      <c r="O3" s="38"/>
      <c r="P3" s="39"/>
      <c r="Q3" s="41"/>
      <c r="R3" s="51"/>
      <c r="S3" s="53"/>
    </row>
    <row r="4" spans="1:45" s="2" customFormat="1" x14ac:dyDescent="0.25">
      <c r="A4" s="37" t="s">
        <v>21</v>
      </c>
      <c r="B4" s="37"/>
      <c r="C4" s="37"/>
      <c r="D4" s="37"/>
      <c r="E4" s="10"/>
      <c r="F4" s="10"/>
      <c r="G4" s="11"/>
      <c r="H4" s="12"/>
      <c r="I4" s="12"/>
      <c r="J4" s="12"/>
      <c r="K4" s="12"/>
      <c r="L4" s="12"/>
      <c r="M4" s="13"/>
      <c r="N4" s="12"/>
      <c r="O4" s="11"/>
      <c r="P4" s="11"/>
      <c r="Q4" s="11"/>
      <c r="R4" s="15"/>
      <c r="S4" s="14"/>
    </row>
    <row r="5" spans="1:45" s="2" customFormat="1" ht="75.75" customHeight="1" x14ac:dyDescent="0.25">
      <c r="A5" s="16">
        <v>5</v>
      </c>
      <c r="B5" s="17" t="s">
        <v>23</v>
      </c>
      <c r="C5" s="18" t="s">
        <v>24</v>
      </c>
      <c r="D5" s="19">
        <v>7600445.6799999997</v>
      </c>
      <c r="E5" s="19">
        <f>8390936.99+2410000+295517.78+1104146.89</f>
        <v>12200601.66</v>
      </c>
      <c r="F5" s="19">
        <f>5190445.68+2410000</f>
        <v>7600445.6799999997</v>
      </c>
      <c r="G5" s="19">
        <f>E5-F5</f>
        <v>4600155.9800000004</v>
      </c>
      <c r="H5" s="20">
        <v>7636079.3600000003</v>
      </c>
      <c r="I5" s="20">
        <f>H5*0.9</f>
        <v>6872471.4240000006</v>
      </c>
      <c r="J5" s="20">
        <f>I5</f>
        <v>6872471.4240000006</v>
      </c>
      <c r="K5" s="21">
        <f>ROUND(J5*(100%-9.04%*11),2)</f>
        <v>38485.839999999997</v>
      </c>
      <c r="L5" s="21"/>
      <c r="M5" s="22">
        <f t="shared" ref="M5" si="0">J5/H5</f>
        <v>0.9</v>
      </c>
      <c r="N5" s="22">
        <f t="shared" ref="N5" si="1">K5/H5</f>
        <v>5.0400000033525051E-3</v>
      </c>
      <c r="O5" s="23">
        <v>12</v>
      </c>
      <c r="P5" s="22">
        <f t="shared" ref="P5" si="2">(100%-K5/J5)/11</f>
        <v>9.0399999999661362E-2</v>
      </c>
      <c r="Q5" s="24" t="s">
        <v>22</v>
      </c>
      <c r="R5" s="16" t="s">
        <v>20</v>
      </c>
      <c r="S5" s="25" t="s">
        <v>25</v>
      </c>
    </row>
    <row r="6" spans="1:45" x14ac:dyDescent="0.25">
      <c r="A6" s="33"/>
      <c r="B6" s="34"/>
      <c r="C6" s="35"/>
      <c r="D6" s="36">
        <f t="shared" ref="D6:K6" si="3">SUM(D5:D5)</f>
        <v>7600445.6799999997</v>
      </c>
      <c r="E6" s="36">
        <f t="shared" si="3"/>
        <v>12200601.66</v>
      </c>
      <c r="F6" s="36">
        <f t="shared" si="3"/>
        <v>7600445.6799999997</v>
      </c>
      <c r="G6" s="36">
        <f t="shared" si="3"/>
        <v>4600155.9800000004</v>
      </c>
      <c r="H6" s="36">
        <f t="shared" si="3"/>
        <v>7636079.3600000003</v>
      </c>
      <c r="I6" s="36">
        <f t="shared" si="3"/>
        <v>6872471.4240000006</v>
      </c>
      <c r="J6" s="36">
        <f t="shared" si="3"/>
        <v>6872471.4240000006</v>
      </c>
      <c r="K6" s="36">
        <f t="shared" si="3"/>
        <v>38485.839999999997</v>
      </c>
      <c r="L6" s="30"/>
      <c r="M6" s="28"/>
      <c r="N6" s="28"/>
      <c r="O6" s="28"/>
      <c r="P6" s="28"/>
      <c r="Q6" s="28"/>
      <c r="R6" s="28"/>
      <c r="S6" s="28"/>
      <c r="AS6" s="2"/>
    </row>
    <row r="7" spans="1:45" x14ac:dyDescent="0.25">
      <c r="A7" s="26"/>
      <c r="B7" s="27"/>
      <c r="C7" s="29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AS7" s="2"/>
    </row>
    <row r="9" spans="1:45" x14ac:dyDescent="0.25">
      <c r="D9" s="32"/>
    </row>
  </sheetData>
  <mergeCells count="13">
    <mergeCell ref="R2:R3"/>
    <mergeCell ref="S2:S3"/>
    <mergeCell ref="A4:D4"/>
    <mergeCell ref="N2:N3"/>
    <mergeCell ref="O2:O3"/>
    <mergeCell ref="P2:P3"/>
    <mergeCell ref="Q2:Q3"/>
    <mergeCell ref="C2:C3"/>
    <mergeCell ref="D2:G2"/>
    <mergeCell ref="H2:K2"/>
    <mergeCell ref="M2:M3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password="864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72eb484f-975d-4b20-a704-41b9ec5aa49e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Предложение</vt:lpstr>
      <vt:lpstr>Dictionaries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Зарапина Е Г</cp:lastModifiedBy>
  <cp:lastPrinted>2023-05-23T14:00:37Z</cp:lastPrinted>
  <dcterms:created xsi:type="dcterms:W3CDTF">2023-04-13T07:25:24Z</dcterms:created>
  <dcterms:modified xsi:type="dcterms:W3CDTF">2023-10-02T12:28:31Z</dcterms:modified>
</cp:coreProperties>
</file>