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\\tag-s-fs03\Departments\ДРА\8-DRA\№2 Отдел сопровождения процедур по реализации активов\Торги имуществом банков в ДРА\Кубанский универсальный банк (566)\2020.08.29_ППП_РАД Чугунов 29л\Документы от ПКУ\"/>
    </mc:Choice>
  </mc:AlternateContent>
  <bookViews>
    <workbookView xWindow="0" yWindow="0" windowWidth="24120" windowHeight="12435" tabRatio="764"/>
  </bookViews>
  <sheets>
    <sheet name="3. Расшифровка" sheetId="15" r:id="rId1"/>
  </sheets>
  <definedNames>
    <definedName name="_xlnm.Print_Area" localSheetId="0">'3. Расшифровка'!$A$2:$Z$44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0" i="15" l="1"/>
  <c r="L41" i="15" s="1"/>
  <c r="U40" i="15"/>
  <c r="U39" i="15"/>
  <c r="U38" i="15"/>
  <c r="U37" i="15"/>
  <c r="U36" i="15"/>
  <c r="U35" i="15"/>
  <c r="U34" i="15"/>
  <c r="U33" i="15"/>
  <c r="U32" i="15"/>
  <c r="U31" i="15"/>
  <c r="U30" i="15"/>
  <c r="U29" i="15"/>
  <c r="U28" i="15"/>
  <c r="U27" i="15"/>
  <c r="U26" i="15"/>
  <c r="U25" i="15"/>
  <c r="U24" i="15"/>
  <c r="U23" i="15"/>
  <c r="U22" i="15"/>
  <c r="U21" i="15"/>
  <c r="U20" i="15"/>
  <c r="U19" i="15"/>
  <c r="U18" i="15"/>
  <c r="U17" i="15"/>
  <c r="U16" i="15"/>
  <c r="U15" i="15"/>
  <c r="U14" i="15"/>
  <c r="U13" i="15"/>
  <c r="U12" i="15"/>
  <c r="U11" i="15"/>
  <c r="U10" i="15"/>
  <c r="U9" i="15"/>
  <c r="U8" i="15"/>
  <c r="U7" i="15"/>
  <c r="AA41" i="15"/>
  <c r="O17" i="15" l="1"/>
  <c r="O38" i="15"/>
  <c r="O35" i="15"/>
  <c r="O34" i="15"/>
  <c r="O32" i="15"/>
  <c r="O31" i="15"/>
  <c r="O30" i="15"/>
  <c r="O29" i="15"/>
  <c r="O28" i="15"/>
  <c r="O27" i="15"/>
  <c r="O25" i="15"/>
  <c r="O20" i="15"/>
  <c r="O19" i="15"/>
  <c r="O18" i="15"/>
  <c r="O12" i="15"/>
  <c r="O7" i="15"/>
  <c r="Z40" i="15"/>
  <c r="Z39" i="15"/>
  <c r="Z38" i="15"/>
  <c r="Z37" i="15"/>
  <c r="Z36" i="15"/>
  <c r="Z35" i="15"/>
  <c r="Z34" i="15"/>
  <c r="Z33" i="15"/>
  <c r="Z32" i="15"/>
  <c r="Z31" i="15"/>
  <c r="Z30" i="15"/>
  <c r="Z29" i="15"/>
  <c r="Z28" i="15"/>
  <c r="Z27" i="15"/>
  <c r="Z26" i="15"/>
  <c r="Z25" i="15"/>
  <c r="Z24" i="15"/>
  <c r="Z23" i="15"/>
  <c r="Z22" i="15"/>
  <c r="Z21" i="15"/>
  <c r="Z20" i="15"/>
  <c r="Z19" i="15"/>
  <c r="Z18" i="15"/>
  <c r="Z17" i="15"/>
  <c r="Z16" i="15"/>
  <c r="Z15" i="15"/>
  <c r="Z14" i="15"/>
  <c r="Z13" i="15"/>
  <c r="Z12" i="15"/>
  <c r="Z11" i="15"/>
  <c r="Z10" i="15"/>
  <c r="Z9" i="15"/>
  <c r="Z8" i="15"/>
  <c r="Z7" i="15"/>
  <c r="T41" i="15"/>
  <c r="Y8" i="15" l="1"/>
  <c r="Y13" i="15"/>
  <c r="Y16" i="15"/>
  <c r="Y24" i="15"/>
  <c r="Y27" i="15"/>
  <c r="Y31" i="15"/>
  <c r="Y38" i="15"/>
  <c r="Y10" i="15"/>
  <c r="Y22" i="15"/>
  <c r="Y29" i="15"/>
  <c r="Y33" i="15"/>
  <c r="Y39" i="15"/>
  <c r="Y20" i="15"/>
  <c r="Y18" i="15"/>
  <c r="Y12" i="15"/>
  <c r="U41" i="15"/>
  <c r="Y7" i="15"/>
  <c r="Y9" i="15"/>
  <c r="Y11" i="15"/>
  <c r="Y14" i="15"/>
  <c r="Y15" i="15"/>
  <c r="Y17" i="15"/>
  <c r="Y19" i="15"/>
  <c r="Y21" i="15"/>
  <c r="Y23" i="15"/>
  <c r="Y25" i="15"/>
  <c r="Y26" i="15"/>
  <c r="Y28" i="15"/>
  <c r="Y30" i="15"/>
  <c r="Y32" i="15"/>
  <c r="Y34" i="15"/>
  <c r="Y35" i="15"/>
  <c r="Y36" i="15"/>
  <c r="Y37" i="15"/>
  <c r="Y40" i="15"/>
  <c r="N41" i="15"/>
  <c r="P40" i="15"/>
  <c r="Q40" i="15" s="1"/>
  <c r="S40" i="15" s="1"/>
  <c r="P39" i="15"/>
  <c r="Q39" i="15" s="1"/>
  <c r="S39" i="15" s="1"/>
  <c r="P38" i="15"/>
  <c r="Q38" i="15" s="1"/>
  <c r="S38" i="15" s="1"/>
  <c r="P37" i="15"/>
  <c r="Q37" i="15" s="1"/>
  <c r="S37" i="15" s="1"/>
  <c r="P36" i="15"/>
  <c r="Q36" i="15" s="1"/>
  <c r="S36" i="15" s="1"/>
  <c r="P35" i="15"/>
  <c r="Q35" i="15" s="1"/>
  <c r="S35" i="15" s="1"/>
  <c r="P34" i="15"/>
  <c r="Q34" i="15" s="1"/>
  <c r="S34" i="15" s="1"/>
  <c r="P33" i="15"/>
  <c r="Q33" i="15" s="1"/>
  <c r="S33" i="15" s="1"/>
  <c r="P32" i="15"/>
  <c r="Q32" i="15" s="1"/>
  <c r="S32" i="15" s="1"/>
  <c r="P31" i="15"/>
  <c r="Q31" i="15" s="1"/>
  <c r="S31" i="15" s="1"/>
  <c r="P30" i="15"/>
  <c r="Q30" i="15" s="1"/>
  <c r="S30" i="15" s="1"/>
  <c r="P29" i="15"/>
  <c r="Q29" i="15" s="1"/>
  <c r="S29" i="15" s="1"/>
  <c r="P28" i="15"/>
  <c r="Q28" i="15" s="1"/>
  <c r="S28" i="15" s="1"/>
  <c r="P27" i="15"/>
  <c r="Q27" i="15" s="1"/>
  <c r="S27" i="15" s="1"/>
  <c r="P26" i="15"/>
  <c r="Q26" i="15" s="1"/>
  <c r="S26" i="15" s="1"/>
  <c r="P25" i="15"/>
  <c r="Q25" i="15" s="1"/>
  <c r="S25" i="15" s="1"/>
  <c r="P24" i="15"/>
  <c r="Q24" i="15" s="1"/>
  <c r="S24" i="15" s="1"/>
  <c r="P23" i="15"/>
  <c r="Q23" i="15" s="1"/>
  <c r="S23" i="15" s="1"/>
  <c r="P22" i="15"/>
  <c r="Q22" i="15" s="1"/>
  <c r="S22" i="15" s="1"/>
  <c r="P21" i="15"/>
  <c r="Q21" i="15" s="1"/>
  <c r="S21" i="15" s="1"/>
  <c r="P20" i="15"/>
  <c r="Q20" i="15" s="1"/>
  <c r="S20" i="15" s="1"/>
  <c r="P19" i="15"/>
  <c r="Q19" i="15" s="1"/>
  <c r="S19" i="15" s="1"/>
  <c r="P18" i="15"/>
  <c r="Q18" i="15" s="1"/>
  <c r="S18" i="15" s="1"/>
  <c r="P17" i="15"/>
  <c r="Q17" i="15" s="1"/>
  <c r="S17" i="15" s="1"/>
  <c r="P16" i="15"/>
  <c r="Q16" i="15" s="1"/>
  <c r="S16" i="15" s="1"/>
  <c r="P15" i="15"/>
  <c r="Q15" i="15" s="1"/>
  <c r="S15" i="15" s="1"/>
  <c r="P14" i="15"/>
  <c r="Q14" i="15" s="1"/>
  <c r="S14" i="15" s="1"/>
  <c r="P13" i="15"/>
  <c r="Q13" i="15" s="1"/>
  <c r="S13" i="15" s="1"/>
  <c r="P12" i="15"/>
  <c r="Q12" i="15" s="1"/>
  <c r="S12" i="15" s="1"/>
  <c r="P11" i="15"/>
  <c r="Q11" i="15" s="1"/>
  <c r="S11" i="15" s="1"/>
  <c r="P10" i="15"/>
  <c r="Q10" i="15" s="1"/>
  <c r="S10" i="15" s="1"/>
  <c r="P9" i="15"/>
  <c r="Q9" i="15" s="1"/>
  <c r="S9" i="15" s="1"/>
  <c r="P8" i="15"/>
  <c r="Q8" i="15" s="1"/>
  <c r="S8" i="15" s="1"/>
  <c r="P7" i="15"/>
  <c r="Q7" i="15" s="1"/>
  <c r="M41" i="15"/>
  <c r="S7" i="15" l="1"/>
  <c r="Q41" i="15"/>
  <c r="S41" i="15"/>
  <c r="O41" i="15"/>
</calcChain>
</file>

<file path=xl/sharedStrings.xml><?xml version="1.0" encoding="utf-8"?>
<sst xmlns="http://schemas.openxmlformats.org/spreadsheetml/2006/main" count="122" uniqueCount="59">
  <si>
    <t>автомобиль</t>
  </si>
  <si>
    <t>Расшифровка сборных лотов</t>
  </si>
  <si>
    <t>Наименование имущества (позиций)</t>
  </si>
  <si>
    <t>Константинова Евгения Александровна, решение Октябрьского районного суда г. Краснодара по делу 2-2551/17 от 25.07.2017</t>
  </si>
  <si>
    <t>Одинцова Арина Андреевна, заочное решение Октябрьского районного суда г. Краснодара по делу 2-4332/2017 от  09.11.2017</t>
  </si>
  <si>
    <t>Плохотникова Наталья Викторовна, судебный приказ судебного участка 58 Центрального внутригородского округа г. Краснодара по делу 2-113/2018 от  26.01.2018</t>
  </si>
  <si>
    <t>Селивёрстов Кирилл Сергеевич, заочное решение Октябрьского районного суда г. Краснодара по делу 2-4524/17 от 27.11.2017</t>
  </si>
  <si>
    <t>Лисянская Ольга Сергеевна, заочное решение Октябрьского районного суда г. Краснодара по делу 2-1522/2018 от 21.02.2018</t>
  </si>
  <si>
    <t>Кочубинский Антон Юрьевич, заочное решение Прикубанского районного суда г. Краснодара по делу 2-1174/2018 от 08.02.2018</t>
  </si>
  <si>
    <t>Кабашуров Михаил Дмитриевич, решение Октябрьского районного суда г. Краснодара по делу 2-483/2018 от 22.01.2018</t>
  </si>
  <si>
    <t>Дорофеев Дмитрий Викторович, судебный приказ судебного участка  58 Центрального внутригородского округа г. Краснодара по делу 2-131/2018 от 26.01.2018</t>
  </si>
  <si>
    <t>Радионов Александр Александрович, Заочное решение Октябрьского районного суда г. Краснодара по делу 2-4505/17 от 19.12.2017</t>
  </si>
  <si>
    <t xml:space="preserve">Михайленко Ольга Геннадьевна, судебный приказ судебного участка 58 Центрального внутригородского округа г. Краснодара по делу 2-123/2018 от 26.01.2018 </t>
  </si>
  <si>
    <t>Дудниченко Анатолий Семёнович, заочное решение Советского районного суда г. Краснодара по делу 2-3561/16 от 18.05.2016</t>
  </si>
  <si>
    <t>Шевченко Вероника Ивановна,решение Октябрьского районного суда г. Краснодара по делу 2-1363/2018 от 08.02.2018</t>
  </si>
  <si>
    <t>Амбарцумян Камо Амбарцумович,решение Прикубанского районного суда г. Краснодара по делу 2-9369/2016 от 20.09.2016</t>
  </si>
  <si>
    <t>Мельникова Елена Викторовна,заочное решение Октябрьского районного суда г. Краснодара по делу 2-4320/2017 от 31.10.2017</t>
  </si>
  <si>
    <t>Расоян Александр Торнович, заочное решение Октябрьского районного суда г. Краснодара по делу 2-3604/2017 от 13.09.2017</t>
  </si>
  <si>
    <t>Черненко Евгений Александрович, заочное решение Октябрьского районного суда г. Краснодара по делу 2-4574/17 от 07.12.2017</t>
  </si>
  <si>
    <t>Суняйкин Вадим Яковлевич,решение Славянского районного суда Краснодарского края г. Славянск-на-Кубани по делу 2-1152/2017 от 13.12.2017</t>
  </si>
  <si>
    <t>Стеблюк Николай Петрович, заочное решение Лазаревского районного суда г. Сочи Краснодарского края по делу 2-2104/2017 от 22.11.2017</t>
  </si>
  <si>
    <t>Пилюкова Галина Анатольевна, заочное решение Прикубанского районного суда г. Краснодара по делу 2-10453/2017 от 07.11.2017</t>
  </si>
  <si>
    <t>Савельева Людмила Владимировна, судебный приказ судебного участка 232 Западного внутригородского округа г. Краснодара по делу 2-264/18-232 от 03.04.2018</t>
  </si>
  <si>
    <t>Качарова Анжелика Константиновна, заочное решение Советского районного суда г. Краснодара № 2-8780/17 от 11.12.2017</t>
  </si>
  <si>
    <t>Жук Юлия Сергеевна, решение Октябрьского районного суда г. Краснодара по делу 2-4374/2017 от 04.12.2017</t>
  </si>
  <si>
    <t>Эсауленко Анастасия Андреевна,заочное решение Октябрьского районного суда г. Краснодара по делу 2-4465/17 от 13.11.2017</t>
  </si>
  <si>
    <t>Тимошенко Ольга Сергеевна, заочное решение Октябрьского районного суда г. Краснодара по делу 2-4316/17 от 15.11.2017</t>
  </si>
  <si>
    <t>Володин Алексей Александрович, заочное решение Октябрьского районного суда г. Краснодара по делу 2-3903/17 от 09.10.2017</t>
  </si>
  <si>
    <t>Иващенко Ольга Константиновна, заочное решение Октябрьского районного суда г. Краснодара по делу 2-3883/17 от 11.10.2017</t>
  </si>
  <si>
    <t xml:space="preserve">Будник Николай Валерьевич, заочное решение Октябрьского районного суда г. Краснодара по делу 2-4363/2017 от 07.12.2017 </t>
  </si>
  <si>
    <t>Криворучко Марина Сергеевна, заочное решение Октябрьского районного суда г. Краснодара по делу 2-4405/17 от 21.11.2017</t>
  </si>
  <si>
    <t>Кривошапов Денис Александрович,заочное решение Октябрьского районного суда г. Краснодара по делу 2-3864/2017 от 25.09.2017</t>
  </si>
  <si>
    <t>Землянская Ольга Альбертовна,  заочное решение Октябрьского районного суда г. Краснодара по делу 2-3865/17 от 10.10.2017</t>
  </si>
  <si>
    <t xml:space="preserve">Погосян Марине Сетраковна,  решение Северского районного суда Краснодарского края ст. Северская по делу 2-287/18 от 06.03.2018 </t>
  </si>
  <si>
    <t>Бурых Татьяна Александровна,  заочное решение Ленинского районного суда г. Краснодара по делу 2-926/15 от 28.01.2015</t>
  </si>
  <si>
    <t>Плохотникова Наталья Викторовна, заочное решение Прикубанского районного суда г. Краснодара по делу 2-10000/2017 от 19.10.2017</t>
  </si>
  <si>
    <t>Кужев Анатолий Анатольевич,  решение Октябрьского районного суда г. Краснодара по делу 2-447/2018 от 31.01.2018</t>
  </si>
  <si>
    <t>По решению суда.</t>
  </si>
  <si>
    <t>Сума погашений с момента вынесенного решения</t>
  </si>
  <si>
    <t>наличие залога</t>
  </si>
  <si>
    <t>нет залога</t>
  </si>
  <si>
    <t>ведется ИП</t>
  </si>
  <si>
    <t>транспортное средство, поручитель</t>
  </si>
  <si>
    <t>Второй аукцион</t>
  </si>
  <si>
    <t>первый период ППП</t>
  </si>
  <si>
    <t>Первый период последних ППП</t>
  </si>
  <si>
    <t>На последнем периоде последних ППП</t>
  </si>
  <si>
    <t>от начальной цены реализации</t>
  </si>
  <si>
    <t>от баланса</t>
  </si>
  <si>
    <r>
      <t xml:space="preserve">начальная цена реализации на </t>
    </r>
    <r>
      <rPr>
        <b/>
        <sz val="11"/>
        <color rgb="FFFF0000"/>
        <rFont val="Calibri"/>
        <family val="2"/>
        <charset val="204"/>
        <scheme val="minor"/>
      </rPr>
      <t xml:space="preserve">первых </t>
    </r>
    <r>
      <rPr>
        <b/>
        <sz val="11"/>
        <color theme="1"/>
        <rFont val="Calibri"/>
        <family val="2"/>
        <charset val="204"/>
        <scheme val="minor"/>
      </rPr>
      <t xml:space="preserve">торгах </t>
    </r>
    <r>
      <rPr>
        <b/>
        <sz val="11"/>
        <color rgb="FFFF0000"/>
        <rFont val="Calibri"/>
        <family val="2"/>
        <charset val="204"/>
        <scheme val="minor"/>
      </rPr>
      <t>Аукцион и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rgb="FFFF0000"/>
        <rFont val="Calibri"/>
        <family val="2"/>
        <charset val="204"/>
        <scheme val="minor"/>
      </rPr>
      <t>ППП</t>
    </r>
  </si>
  <si>
    <r>
      <t xml:space="preserve">на первом периоде  </t>
    </r>
    <r>
      <rPr>
        <b/>
        <sz val="11"/>
        <color rgb="FFFF0000"/>
        <rFont val="Calibri"/>
        <family val="2"/>
        <charset val="204"/>
        <scheme val="minor"/>
      </rPr>
      <t xml:space="preserve">повторных ППП(соответствует последнему периоду предыддущих торгов ) </t>
    </r>
  </si>
  <si>
    <t>по решению суда(Решение минус погашение)</t>
  </si>
  <si>
    <t>балансовая стоимость  на 01.04.2020 г.</t>
  </si>
  <si>
    <t>Сумма погашений за последние 6 месяцев</t>
  </si>
  <si>
    <t xml:space="preserve">процедура банкротства    </t>
  </si>
  <si>
    <t>исполнителное производство</t>
  </si>
  <si>
    <t>СУА</t>
  </si>
  <si>
    <t xml:space="preserve"> Лот №23</t>
  </si>
  <si>
    <t>Права требования к 34 физическим лицам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</si>
</sst>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_р_."/>
    <numFmt numFmtId="166" formatCode="#,##0.00_ ;\-#,##0.00\ 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2" fillId="0" borderId="0"/>
    <xf numFmtId="164" fontId="3" fillId="0" borderId="0" applyFont="0" applyFill="0" applyBorder="0" applyAlignment="0" applyProtection="0"/>
  </cellStyleXfs>
  <cellXfs count="7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165" fontId="7" fillId="5" borderId="1" xfId="0" applyNumberFormat="1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165" fontId="9" fillId="5" borderId="1" xfId="0" applyNumberFormat="1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/>
    <xf numFmtId="165" fontId="7" fillId="0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0" xfId="0" applyFont="1" applyFill="1"/>
    <xf numFmtId="0" fontId="1" fillId="3" borderId="1" xfId="0" applyFont="1" applyFill="1" applyBorder="1"/>
    <xf numFmtId="164" fontId="7" fillId="3" borderId="1" xfId="2" applyFont="1" applyFill="1" applyBorder="1" applyAlignment="1">
      <alignment horizontal="center" vertical="center"/>
    </xf>
    <xf numFmtId="164" fontId="7" fillId="3" borderId="1" xfId="2" applyFont="1" applyFill="1" applyBorder="1" applyAlignment="1">
      <alignment horizontal="center" vertical="center" wrapText="1"/>
    </xf>
    <xf numFmtId="164" fontId="7" fillId="5" borderId="1" xfId="2" applyFont="1" applyFill="1" applyBorder="1" applyAlignment="1">
      <alignment horizontal="center" vertical="center"/>
    </xf>
    <xf numFmtId="164" fontId="7" fillId="0" borderId="1" xfId="2" applyFont="1" applyFill="1" applyBorder="1" applyAlignment="1">
      <alignment horizontal="center" vertical="center" wrapText="1"/>
    </xf>
    <xf numFmtId="166" fontId="7" fillId="3" borderId="1" xfId="2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165" fontId="1" fillId="0" borderId="0" xfId="0" applyNumberFormat="1" applyFont="1"/>
    <xf numFmtId="165" fontId="1" fillId="0" borderId="0" xfId="0" applyNumberFormat="1" applyFont="1" applyBorder="1"/>
    <xf numFmtId="165" fontId="1" fillId="3" borderId="0" xfId="0" applyNumberFormat="1" applyFont="1" applyFill="1" applyBorder="1"/>
    <xf numFmtId="165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65" fontId="1" fillId="5" borderId="1" xfId="0" applyNumberFormat="1" applyFont="1" applyFill="1" applyBorder="1" applyAlignment="1">
      <alignment horizontal="center" vertical="center"/>
    </xf>
    <xf numFmtId="4" fontId="1" fillId="5" borderId="1" xfId="0" applyNumberFormat="1" applyFont="1" applyFill="1" applyBorder="1" applyAlignment="1">
      <alignment horizontal="center" vertical="center"/>
    </xf>
    <xf numFmtId="0" fontId="1" fillId="5" borderId="1" xfId="0" applyNumberFormat="1" applyFont="1" applyFill="1" applyBorder="1" applyAlignment="1">
      <alignment horizontal="center" vertical="center"/>
    </xf>
    <xf numFmtId="165" fontId="6" fillId="3" borderId="0" xfId="0" applyNumberFormat="1" applyFont="1" applyFill="1" applyBorder="1"/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65" fontId="6" fillId="0" borderId="0" xfId="0" applyNumberFormat="1" applyFont="1" applyBorder="1"/>
    <xf numFmtId="165" fontId="7" fillId="5" borderId="3" xfId="0" applyNumberFormat="1" applyFont="1" applyFill="1" applyBorder="1" applyAlignment="1">
      <alignment horizontal="center" vertical="center" wrapText="1"/>
    </xf>
    <xf numFmtId="4" fontId="1" fillId="5" borderId="6" xfId="0" applyNumberFormat="1" applyFont="1" applyFill="1" applyBorder="1" applyAlignment="1">
      <alignment horizontal="center" vertical="center"/>
    </xf>
    <xf numFmtId="166" fontId="7" fillId="5" borderId="3" xfId="2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4" fontId="1" fillId="7" borderId="5" xfId="0" applyNumberFormat="1" applyFont="1" applyFill="1" applyBorder="1" applyAlignment="1">
      <alignment horizontal="center" vertical="center"/>
    </xf>
    <xf numFmtId="4" fontId="6" fillId="5" borderId="0" xfId="0" applyNumberFormat="1" applyFont="1" applyFill="1" applyAlignment="1">
      <alignment horizontal="center" vertical="center"/>
    </xf>
    <xf numFmtId="165" fontId="11" fillId="5" borderId="3" xfId="0" applyNumberFormat="1" applyFont="1" applyFill="1" applyBorder="1" applyAlignment="1">
      <alignment horizontal="center" vertical="center" wrapText="1"/>
    </xf>
    <xf numFmtId="4" fontId="6" fillId="5" borderId="5" xfId="0" applyNumberFormat="1" applyFont="1" applyFill="1" applyBorder="1" applyAlignment="1">
      <alignment horizontal="center" vertical="center"/>
    </xf>
    <xf numFmtId="164" fontId="11" fillId="3" borderId="1" xfId="2" applyFont="1" applyFill="1" applyBorder="1" applyAlignment="1">
      <alignment horizontal="center" vertical="center"/>
    </xf>
    <xf numFmtId="165" fontId="11" fillId="5" borderId="1" xfId="0" applyNumberFormat="1" applyFont="1" applyFill="1" applyBorder="1" applyAlignment="1">
      <alignment horizontal="center" vertical="center" wrapText="1"/>
    </xf>
    <xf numFmtId="165" fontId="11" fillId="4" borderId="1" xfId="0" applyNumberFormat="1" applyFont="1" applyFill="1" applyBorder="1" applyAlignment="1">
      <alignment horizontal="center" vertical="center" wrapText="1"/>
    </xf>
    <xf numFmtId="165" fontId="11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5" borderId="1" xfId="0" applyFont="1" applyFill="1" applyBorder="1" applyAlignment="1">
      <alignment horizontal="center" vertical="center"/>
    </xf>
    <xf numFmtId="0" fontId="6" fillId="0" borderId="0" xfId="0" applyFont="1"/>
    <xf numFmtId="165" fontId="6" fillId="0" borderId="0" xfId="0" applyNumberFormat="1" applyFont="1"/>
    <xf numFmtId="4" fontId="6" fillId="0" borderId="0" xfId="0" applyNumberFormat="1" applyFont="1"/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 inden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Fill="1" applyBorder="1" applyAlignment="1">
      <alignment horizontal="left" wrapText="1" indent="1"/>
    </xf>
    <xf numFmtId="0" fontId="10" fillId="3" borderId="1" xfId="0" applyFont="1" applyFill="1" applyBorder="1" applyAlignment="1">
      <alignment horizontal="left" wrapText="1" inden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AA44"/>
  <sheetViews>
    <sheetView tabSelected="1" topLeftCell="A3" zoomScaleNormal="100" workbookViewId="0">
      <selection activeCell="B6" sqref="B6:K6"/>
    </sheetView>
  </sheetViews>
  <sheetFormatPr defaultRowHeight="15" x14ac:dyDescent="0.25"/>
  <cols>
    <col min="1" max="1" width="6" style="2" customWidth="1"/>
    <col min="2" max="3" width="9.140625" style="2"/>
    <col min="4" max="4" width="8.28515625" style="2" customWidth="1"/>
    <col min="5" max="5" width="9.140625" style="2" hidden="1" customWidth="1"/>
    <col min="6" max="9" width="9.140625" style="2"/>
    <col min="10" max="11" width="9.140625" style="2" customWidth="1"/>
    <col min="12" max="12" width="13.85546875" style="2" hidden="1" customWidth="1"/>
    <col min="13" max="13" width="15.140625" style="2" hidden="1" customWidth="1"/>
    <col min="14" max="14" width="17.7109375" style="2" hidden="1" customWidth="1"/>
    <col min="15" max="15" width="16" style="2" hidden="1" customWidth="1"/>
    <col min="16" max="18" width="14.5703125" style="2" hidden="1" customWidth="1"/>
    <col min="19" max="19" width="17.42578125" style="2" hidden="1" customWidth="1"/>
    <col min="20" max="20" width="15" style="2" hidden="1" customWidth="1"/>
    <col min="21" max="21" width="15.7109375" style="2" hidden="1" customWidth="1"/>
    <col min="22" max="22" width="16.28515625" style="1" hidden="1" customWidth="1"/>
    <col min="23" max="23" width="12.7109375" style="2" hidden="1" customWidth="1"/>
    <col min="24" max="24" width="11.7109375" style="2" hidden="1" customWidth="1"/>
    <col min="25" max="25" width="8.28515625" style="2" hidden="1" customWidth="1"/>
    <col min="26" max="26" width="13.28515625" style="2" hidden="1" customWidth="1"/>
    <col min="27" max="27" width="21" style="37" hidden="1" customWidth="1"/>
    <col min="28" max="16384" width="9.140625" style="2"/>
  </cols>
  <sheetData>
    <row r="1" spans="1:27" ht="15.75" hidden="1" x14ac:dyDescent="0.25"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  <c r="W1" s="3"/>
      <c r="X1" s="3"/>
      <c r="Y1" s="3"/>
    </row>
    <row r="2" spans="1:27" ht="15.75" hidden="1" x14ac:dyDescent="0.25"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3"/>
      <c r="X2" s="3"/>
      <c r="Y2" s="3"/>
    </row>
    <row r="3" spans="1:27" ht="16.5" x14ac:dyDescent="0.25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44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7" ht="16.5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44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7" ht="63.75" customHeight="1" x14ac:dyDescent="0.25">
      <c r="A5" s="6" t="s">
        <v>57</v>
      </c>
      <c r="B5" s="66" t="s">
        <v>58</v>
      </c>
      <c r="C5" s="67"/>
      <c r="D5" s="67"/>
      <c r="E5" s="67"/>
      <c r="F5" s="67"/>
      <c r="G5" s="67"/>
      <c r="H5" s="67"/>
      <c r="I5" s="67"/>
      <c r="J5" s="67"/>
      <c r="K5" s="68"/>
      <c r="L5" s="7"/>
      <c r="M5" s="7"/>
      <c r="N5" s="7"/>
      <c r="O5" s="7" t="s">
        <v>51</v>
      </c>
      <c r="P5" s="7"/>
      <c r="Q5" s="7"/>
      <c r="R5" s="7"/>
      <c r="S5" s="7"/>
      <c r="T5" s="7"/>
      <c r="U5" s="7"/>
      <c r="V5" s="8"/>
      <c r="W5" s="7"/>
      <c r="X5" s="7"/>
      <c r="Y5" s="7"/>
      <c r="Z5" s="9"/>
    </row>
    <row r="6" spans="1:27" ht="14.25" customHeight="1" x14ac:dyDescent="0.25">
      <c r="A6" s="10"/>
      <c r="B6" s="64" t="s">
        <v>2</v>
      </c>
      <c r="C6" s="64"/>
      <c r="D6" s="64"/>
      <c r="E6" s="64"/>
      <c r="F6" s="64"/>
      <c r="G6" s="64"/>
      <c r="H6" s="64"/>
      <c r="I6" s="64"/>
      <c r="J6" s="64"/>
      <c r="K6" s="64"/>
      <c r="L6" s="49" t="s">
        <v>56</v>
      </c>
      <c r="M6" s="11" t="s">
        <v>52</v>
      </c>
      <c r="N6" s="11" t="s">
        <v>37</v>
      </c>
      <c r="O6" s="11" t="s">
        <v>49</v>
      </c>
      <c r="P6" s="11" t="s">
        <v>43</v>
      </c>
      <c r="Q6" s="11" t="s">
        <v>44</v>
      </c>
      <c r="R6" s="11"/>
      <c r="S6" s="11" t="s">
        <v>50</v>
      </c>
      <c r="T6" s="11" t="s">
        <v>45</v>
      </c>
      <c r="U6" s="11" t="s">
        <v>46</v>
      </c>
      <c r="V6" s="11" t="s">
        <v>38</v>
      </c>
      <c r="W6" s="11" t="s">
        <v>39</v>
      </c>
      <c r="X6" s="11" t="s">
        <v>55</v>
      </c>
      <c r="Y6" s="11" t="s">
        <v>47</v>
      </c>
      <c r="Z6" s="35" t="s">
        <v>48</v>
      </c>
      <c r="AA6" s="36" t="s">
        <v>53</v>
      </c>
    </row>
    <row r="7" spans="1:27" ht="33" customHeight="1" x14ac:dyDescent="0.25">
      <c r="A7" s="6">
        <v>1</v>
      </c>
      <c r="B7" s="65" t="s">
        <v>3</v>
      </c>
      <c r="C7" s="65"/>
      <c r="D7" s="65"/>
      <c r="E7" s="65"/>
      <c r="F7" s="65"/>
      <c r="G7" s="65"/>
      <c r="H7" s="65"/>
      <c r="I7" s="65"/>
      <c r="J7" s="65"/>
      <c r="K7" s="65"/>
      <c r="L7" s="50">
        <v>68546.95</v>
      </c>
      <c r="M7" s="46">
        <v>68546.95</v>
      </c>
      <c r="N7" s="13">
        <v>94659.78</v>
      </c>
      <c r="O7" s="12">
        <f>N7-V7</f>
        <v>68373.820000000007</v>
      </c>
      <c r="P7" s="13">
        <f t="shared" ref="P7:P40" si="0">O7*90/100</f>
        <v>61536.438000000009</v>
      </c>
      <c r="Q7" s="13">
        <f>P7</f>
        <v>61536.438000000009</v>
      </c>
      <c r="R7" s="13"/>
      <c r="S7" s="14">
        <f t="shared" ref="S7:S40" si="1">Q7*60/100</f>
        <v>36921.86280000001</v>
      </c>
      <c r="T7" s="14">
        <v>36921.86</v>
      </c>
      <c r="U7" s="13">
        <f>T7*7.3/100</f>
        <v>2695.2957799999999</v>
      </c>
      <c r="V7" s="13">
        <v>26285.96</v>
      </c>
      <c r="W7" s="15" t="s">
        <v>0</v>
      </c>
      <c r="X7" s="15" t="s">
        <v>41</v>
      </c>
      <c r="Y7" s="10">
        <f>U7/O7*100</f>
        <v>3.9419997010551695</v>
      </c>
      <c r="Z7" s="10">
        <f>U7/M7*100</f>
        <v>3.932043336720306</v>
      </c>
      <c r="AA7" s="38">
        <v>0</v>
      </c>
    </row>
    <row r="8" spans="1:27" ht="30" customHeight="1" x14ac:dyDescent="0.25">
      <c r="A8" s="6">
        <v>2</v>
      </c>
      <c r="B8" s="65" t="s">
        <v>4</v>
      </c>
      <c r="C8" s="65"/>
      <c r="D8" s="65"/>
      <c r="E8" s="65"/>
      <c r="F8" s="65"/>
      <c r="G8" s="65"/>
      <c r="H8" s="65"/>
      <c r="I8" s="65"/>
      <c r="J8" s="65"/>
      <c r="K8" s="65"/>
      <c r="L8" s="50">
        <v>65782.720000000001</v>
      </c>
      <c r="M8" s="47">
        <v>65782.720000000001</v>
      </c>
      <c r="N8" s="13">
        <v>82069.38</v>
      </c>
      <c r="O8" s="13">
        <v>82069.38</v>
      </c>
      <c r="P8" s="13">
        <f t="shared" si="0"/>
        <v>73862.441999999995</v>
      </c>
      <c r="Q8" s="13">
        <f t="shared" ref="Q8:Q40" si="2">P8</f>
        <v>73862.441999999995</v>
      </c>
      <c r="R8" s="13"/>
      <c r="S8" s="14">
        <f t="shared" si="1"/>
        <v>44317.465199999999</v>
      </c>
      <c r="T8" s="14">
        <v>44317.47</v>
      </c>
      <c r="U8" s="13">
        <f t="shared" ref="U8:U40" si="3">T8*7.3/100</f>
        <v>3235.1753100000001</v>
      </c>
      <c r="V8" s="13"/>
      <c r="W8" s="15" t="s">
        <v>40</v>
      </c>
      <c r="X8" s="15" t="s">
        <v>41</v>
      </c>
      <c r="Y8" s="10">
        <f t="shared" ref="Y8:Y40" si="4">U8/O8*100</f>
        <v>3.9420004269558264</v>
      </c>
      <c r="Z8" s="10">
        <f t="shared" ref="Z8:Z40" si="5">U8/M8*100</f>
        <v>4.9179713304649004</v>
      </c>
      <c r="AA8" s="38">
        <v>0</v>
      </c>
    </row>
    <row r="9" spans="1:27" ht="50.25" customHeight="1" x14ac:dyDescent="0.25">
      <c r="A9" s="6">
        <v>3</v>
      </c>
      <c r="B9" s="65" t="s">
        <v>5</v>
      </c>
      <c r="C9" s="65"/>
      <c r="D9" s="65"/>
      <c r="E9" s="65"/>
      <c r="F9" s="65"/>
      <c r="G9" s="65"/>
      <c r="H9" s="65"/>
      <c r="I9" s="65"/>
      <c r="J9" s="65"/>
      <c r="K9" s="65"/>
      <c r="L9" s="50">
        <v>6636.23</v>
      </c>
      <c r="M9" s="47">
        <v>6636.23</v>
      </c>
      <c r="N9" s="13">
        <v>30379.98</v>
      </c>
      <c r="O9" s="13">
        <v>30379.98</v>
      </c>
      <c r="P9" s="13">
        <f t="shared" si="0"/>
        <v>27341.982000000004</v>
      </c>
      <c r="Q9" s="13">
        <f t="shared" si="2"/>
        <v>27341.982000000004</v>
      </c>
      <c r="R9" s="13"/>
      <c r="S9" s="14">
        <f t="shared" si="1"/>
        <v>16405.189200000001</v>
      </c>
      <c r="T9" s="14">
        <v>16405.189999999999</v>
      </c>
      <c r="U9" s="13">
        <f t="shared" si="3"/>
        <v>1197.5788699999998</v>
      </c>
      <c r="V9" s="13"/>
      <c r="W9" s="15" t="s">
        <v>40</v>
      </c>
      <c r="X9" s="15" t="s">
        <v>41</v>
      </c>
      <c r="Y9" s="10">
        <f t="shared" si="4"/>
        <v>3.9420001922318573</v>
      </c>
      <c r="Z9" s="10">
        <f t="shared" si="5"/>
        <v>18.046072393512581</v>
      </c>
      <c r="AA9" s="38">
        <v>0</v>
      </c>
    </row>
    <row r="10" spans="1:27" ht="28.5" customHeight="1" x14ac:dyDescent="0.25">
      <c r="A10" s="6">
        <v>4</v>
      </c>
      <c r="B10" s="65" t="s">
        <v>6</v>
      </c>
      <c r="C10" s="65"/>
      <c r="D10" s="65"/>
      <c r="E10" s="65"/>
      <c r="F10" s="65"/>
      <c r="G10" s="65"/>
      <c r="H10" s="65"/>
      <c r="I10" s="65"/>
      <c r="J10" s="65"/>
      <c r="K10" s="65"/>
      <c r="L10" s="50">
        <v>35511.33</v>
      </c>
      <c r="M10" s="47">
        <v>35511.33</v>
      </c>
      <c r="N10" s="13">
        <v>48128.57</v>
      </c>
      <c r="O10" s="13">
        <v>48128.57</v>
      </c>
      <c r="P10" s="13">
        <f t="shared" si="0"/>
        <v>43315.712999999996</v>
      </c>
      <c r="Q10" s="13">
        <f t="shared" si="2"/>
        <v>43315.712999999996</v>
      </c>
      <c r="R10" s="13"/>
      <c r="S10" s="14">
        <f t="shared" si="1"/>
        <v>25989.427799999998</v>
      </c>
      <c r="T10" s="14">
        <v>25989.43</v>
      </c>
      <c r="U10" s="13">
        <f t="shared" si="3"/>
        <v>1897.22839</v>
      </c>
      <c r="V10" s="13">
        <v>200.5</v>
      </c>
      <c r="W10" s="15" t="s">
        <v>40</v>
      </c>
      <c r="X10" s="15" t="s">
        <v>41</v>
      </c>
      <c r="Y10" s="10">
        <f t="shared" si="4"/>
        <v>3.9420003336895317</v>
      </c>
      <c r="Z10" s="10">
        <f t="shared" si="5"/>
        <v>5.342600206750916</v>
      </c>
      <c r="AA10" s="38">
        <v>200.5</v>
      </c>
    </row>
    <row r="11" spans="1:27" ht="30.75" customHeight="1" x14ac:dyDescent="0.25">
      <c r="A11" s="6">
        <v>5</v>
      </c>
      <c r="B11" s="65" t="s">
        <v>7</v>
      </c>
      <c r="C11" s="65"/>
      <c r="D11" s="65"/>
      <c r="E11" s="65"/>
      <c r="F11" s="65"/>
      <c r="G11" s="65"/>
      <c r="H11" s="65"/>
      <c r="I11" s="65"/>
      <c r="J11" s="65"/>
      <c r="K11" s="65"/>
      <c r="L11" s="50">
        <v>44317.06</v>
      </c>
      <c r="M11" s="47">
        <v>44317.06</v>
      </c>
      <c r="N11" s="13">
        <v>85916.74</v>
      </c>
      <c r="O11" s="13">
        <v>85916.74</v>
      </c>
      <c r="P11" s="13">
        <f t="shared" si="0"/>
        <v>77325.066000000006</v>
      </c>
      <c r="Q11" s="13">
        <f t="shared" si="2"/>
        <v>77325.066000000006</v>
      </c>
      <c r="R11" s="13"/>
      <c r="S11" s="14">
        <f t="shared" si="1"/>
        <v>46395.039599999996</v>
      </c>
      <c r="T11" s="14">
        <v>46395.040000000001</v>
      </c>
      <c r="U11" s="13">
        <f t="shared" si="3"/>
        <v>3386.8379199999999</v>
      </c>
      <c r="V11" s="13"/>
      <c r="W11" s="15" t="s">
        <v>40</v>
      </c>
      <c r="X11" s="15" t="s">
        <v>41</v>
      </c>
      <c r="Y11" s="10">
        <f t="shared" si="4"/>
        <v>3.9420000339863916</v>
      </c>
      <c r="Z11" s="10">
        <f t="shared" si="5"/>
        <v>7.6422892673837115</v>
      </c>
      <c r="AA11" s="38">
        <v>0</v>
      </c>
    </row>
    <row r="12" spans="1:27" ht="31.5" customHeight="1" x14ac:dyDescent="0.25">
      <c r="A12" s="6">
        <v>6</v>
      </c>
      <c r="B12" s="65" t="s">
        <v>8</v>
      </c>
      <c r="C12" s="65"/>
      <c r="D12" s="65"/>
      <c r="E12" s="65"/>
      <c r="F12" s="65"/>
      <c r="G12" s="65"/>
      <c r="H12" s="65"/>
      <c r="I12" s="65"/>
      <c r="J12" s="65"/>
      <c r="K12" s="65"/>
      <c r="L12" s="50">
        <v>6047.25</v>
      </c>
      <c r="M12" s="47">
        <v>6047.25</v>
      </c>
      <c r="N12" s="13">
        <v>76736.13</v>
      </c>
      <c r="O12" s="19">
        <f>N12-V12</f>
        <v>76075.92</v>
      </c>
      <c r="P12" s="13">
        <f t="shared" si="0"/>
        <v>68468.327999999994</v>
      </c>
      <c r="Q12" s="13">
        <f t="shared" si="2"/>
        <v>68468.327999999994</v>
      </c>
      <c r="R12" s="13"/>
      <c r="S12" s="14">
        <f t="shared" si="1"/>
        <v>41080.996799999994</v>
      </c>
      <c r="T12" s="14">
        <v>41081</v>
      </c>
      <c r="U12" s="13">
        <f t="shared" si="3"/>
        <v>2998.913</v>
      </c>
      <c r="V12" s="13">
        <v>660.21</v>
      </c>
      <c r="W12" s="10" t="s">
        <v>40</v>
      </c>
      <c r="X12" s="10" t="s">
        <v>41</v>
      </c>
      <c r="Y12" s="10">
        <f t="shared" si="4"/>
        <v>3.9420003070616829</v>
      </c>
      <c r="Z12" s="10">
        <f t="shared" si="5"/>
        <v>49.591351440737526</v>
      </c>
      <c r="AA12" s="38">
        <v>660.21</v>
      </c>
    </row>
    <row r="13" spans="1:27" ht="27" customHeight="1" x14ac:dyDescent="0.25">
      <c r="A13" s="6">
        <v>7</v>
      </c>
      <c r="B13" s="65" t="s">
        <v>9</v>
      </c>
      <c r="C13" s="65"/>
      <c r="D13" s="65"/>
      <c r="E13" s="65"/>
      <c r="F13" s="65"/>
      <c r="G13" s="65"/>
      <c r="H13" s="65"/>
      <c r="I13" s="65"/>
      <c r="J13" s="65"/>
      <c r="K13" s="65"/>
      <c r="L13" s="50">
        <v>69124.84</v>
      </c>
      <c r="M13" s="47">
        <v>69124.84</v>
      </c>
      <c r="N13" s="13">
        <v>66374.080000000002</v>
      </c>
      <c r="O13" s="13">
        <v>66374.080000000002</v>
      </c>
      <c r="P13" s="13">
        <f t="shared" si="0"/>
        <v>59736.671999999999</v>
      </c>
      <c r="Q13" s="13">
        <f t="shared" si="2"/>
        <v>59736.671999999999</v>
      </c>
      <c r="R13" s="13"/>
      <c r="S13" s="14">
        <f t="shared" si="1"/>
        <v>35842.003199999999</v>
      </c>
      <c r="T13" s="14">
        <v>35842</v>
      </c>
      <c r="U13" s="13">
        <f t="shared" si="3"/>
        <v>2616.4659999999999</v>
      </c>
      <c r="V13" s="13"/>
      <c r="W13" s="10" t="s">
        <v>40</v>
      </c>
      <c r="X13" s="10" t="s">
        <v>41</v>
      </c>
      <c r="Y13" s="10">
        <f t="shared" si="4"/>
        <v>3.9419996480553854</v>
      </c>
      <c r="Z13" s="10">
        <f t="shared" si="5"/>
        <v>3.7851313652226901</v>
      </c>
      <c r="AA13" s="38">
        <v>0</v>
      </c>
    </row>
    <row r="14" spans="1:27" ht="36.75" customHeight="1" x14ac:dyDescent="0.25">
      <c r="A14" s="6">
        <v>8</v>
      </c>
      <c r="B14" s="65" t="s">
        <v>10</v>
      </c>
      <c r="C14" s="65"/>
      <c r="D14" s="65"/>
      <c r="E14" s="65"/>
      <c r="F14" s="65"/>
      <c r="G14" s="65"/>
      <c r="H14" s="65"/>
      <c r="I14" s="65"/>
      <c r="J14" s="65"/>
      <c r="K14" s="65"/>
      <c r="L14" s="50">
        <v>2091</v>
      </c>
      <c r="M14" s="46">
        <v>2091</v>
      </c>
      <c r="N14" s="13">
        <v>4782.93</v>
      </c>
      <c r="O14" s="13">
        <v>4782.93</v>
      </c>
      <c r="P14" s="13">
        <f t="shared" si="0"/>
        <v>4304.6369999999997</v>
      </c>
      <c r="Q14" s="13">
        <f t="shared" si="2"/>
        <v>4304.6369999999997</v>
      </c>
      <c r="R14" s="13"/>
      <c r="S14" s="14">
        <f t="shared" si="1"/>
        <v>2582.7821999999996</v>
      </c>
      <c r="T14" s="14">
        <v>2582.7800000000002</v>
      </c>
      <c r="U14" s="13">
        <f t="shared" si="3"/>
        <v>188.54294000000002</v>
      </c>
      <c r="V14" s="13"/>
      <c r="W14" s="10" t="s">
        <v>40</v>
      </c>
      <c r="X14" s="10" t="s">
        <v>41</v>
      </c>
      <c r="Y14" s="10">
        <f t="shared" si="4"/>
        <v>3.9419966422255817</v>
      </c>
      <c r="Z14" s="10">
        <f t="shared" si="5"/>
        <v>9.0168790052606411</v>
      </c>
      <c r="AA14" s="38">
        <v>0</v>
      </c>
    </row>
    <row r="15" spans="1:27" ht="27.75" customHeight="1" x14ac:dyDescent="0.25">
      <c r="A15" s="6">
        <v>9</v>
      </c>
      <c r="B15" s="65" t="s">
        <v>11</v>
      </c>
      <c r="C15" s="65"/>
      <c r="D15" s="65"/>
      <c r="E15" s="65"/>
      <c r="F15" s="65"/>
      <c r="G15" s="65"/>
      <c r="H15" s="65"/>
      <c r="I15" s="65"/>
      <c r="J15" s="65"/>
      <c r="K15" s="65"/>
      <c r="L15" s="50">
        <v>9763.73</v>
      </c>
      <c r="M15" s="47">
        <v>9763.73</v>
      </c>
      <c r="N15" s="13">
        <v>79564.41</v>
      </c>
      <c r="O15" s="13">
        <v>79564.41</v>
      </c>
      <c r="P15" s="13">
        <f t="shared" si="0"/>
        <v>71607.968999999997</v>
      </c>
      <c r="Q15" s="13">
        <f t="shared" si="2"/>
        <v>71607.968999999997</v>
      </c>
      <c r="R15" s="13"/>
      <c r="S15" s="14">
        <f t="shared" si="1"/>
        <v>42964.7814</v>
      </c>
      <c r="T15" s="14">
        <v>42964.78</v>
      </c>
      <c r="U15" s="13">
        <f t="shared" si="3"/>
        <v>3136.4289399999998</v>
      </c>
      <c r="V15" s="13"/>
      <c r="W15" s="10" t="s">
        <v>40</v>
      </c>
      <c r="X15" s="10" t="s">
        <v>41</v>
      </c>
      <c r="Y15" s="10">
        <f t="shared" si="4"/>
        <v>3.941999871550609</v>
      </c>
      <c r="Z15" s="10">
        <f t="shared" si="5"/>
        <v>32.123265801082169</v>
      </c>
      <c r="AA15" s="38">
        <v>0</v>
      </c>
    </row>
    <row r="16" spans="1:27" ht="33.75" customHeight="1" x14ac:dyDescent="0.25">
      <c r="A16" s="6">
        <v>10</v>
      </c>
      <c r="B16" s="65" t="s">
        <v>12</v>
      </c>
      <c r="C16" s="65"/>
      <c r="D16" s="65"/>
      <c r="E16" s="65"/>
      <c r="F16" s="65"/>
      <c r="G16" s="65"/>
      <c r="H16" s="65"/>
      <c r="I16" s="65"/>
      <c r="J16" s="65"/>
      <c r="K16" s="65"/>
      <c r="L16" s="50">
        <v>7968.56</v>
      </c>
      <c r="M16" s="46">
        <v>7968.56</v>
      </c>
      <c r="N16" s="13">
        <v>40290.800000000003</v>
      </c>
      <c r="O16" s="13">
        <v>40290.800000000003</v>
      </c>
      <c r="P16" s="13">
        <f t="shared" si="0"/>
        <v>36261.72</v>
      </c>
      <c r="Q16" s="13">
        <f t="shared" si="2"/>
        <v>36261.72</v>
      </c>
      <c r="R16" s="13"/>
      <c r="S16" s="14">
        <f t="shared" si="1"/>
        <v>21757.032000000003</v>
      </c>
      <c r="T16" s="14">
        <v>21757.03</v>
      </c>
      <c r="U16" s="13">
        <f t="shared" si="3"/>
        <v>1588.2631899999999</v>
      </c>
      <c r="V16" s="13"/>
      <c r="W16" s="10" t="s">
        <v>40</v>
      </c>
      <c r="X16" s="10" t="s">
        <v>41</v>
      </c>
      <c r="Y16" s="10">
        <f t="shared" si="4"/>
        <v>3.9419996376343978</v>
      </c>
      <c r="Z16" s="10">
        <f t="shared" si="5"/>
        <v>19.931621146104188</v>
      </c>
      <c r="AA16" s="38">
        <v>0</v>
      </c>
    </row>
    <row r="17" spans="1:27" ht="33.75" customHeight="1" x14ac:dyDescent="0.25">
      <c r="A17" s="6">
        <v>11</v>
      </c>
      <c r="B17" s="65" t="s">
        <v>13</v>
      </c>
      <c r="C17" s="65"/>
      <c r="D17" s="65"/>
      <c r="E17" s="65"/>
      <c r="F17" s="65"/>
      <c r="G17" s="65"/>
      <c r="H17" s="65"/>
      <c r="I17" s="65"/>
      <c r="J17" s="65"/>
      <c r="K17" s="65"/>
      <c r="L17" s="50">
        <v>41183.18</v>
      </c>
      <c r="M17" s="47">
        <v>41183.18</v>
      </c>
      <c r="N17" s="13">
        <v>83819.839999999997</v>
      </c>
      <c r="O17" s="12">
        <f>N17-V17</f>
        <v>16418.419999999998</v>
      </c>
      <c r="P17" s="13">
        <f t="shared" si="0"/>
        <v>14776.577999999998</v>
      </c>
      <c r="Q17" s="13">
        <f t="shared" si="2"/>
        <v>14776.577999999998</v>
      </c>
      <c r="R17" s="13"/>
      <c r="S17" s="14">
        <f t="shared" si="1"/>
        <v>8865.9467999999979</v>
      </c>
      <c r="T17" s="14">
        <v>8865.9500000000007</v>
      </c>
      <c r="U17" s="13">
        <f t="shared" si="3"/>
        <v>647.21435000000008</v>
      </c>
      <c r="V17" s="13">
        <v>67401.42</v>
      </c>
      <c r="W17" s="10" t="s">
        <v>40</v>
      </c>
      <c r="X17" s="10" t="s">
        <v>41</v>
      </c>
      <c r="Y17" s="10">
        <f t="shared" si="4"/>
        <v>3.942001422792206</v>
      </c>
      <c r="Z17" s="10">
        <f t="shared" si="5"/>
        <v>1.57155020569077</v>
      </c>
      <c r="AA17" s="40">
        <v>14466.26</v>
      </c>
    </row>
    <row r="18" spans="1:27" s="22" customFormat="1" ht="33.75" customHeight="1" x14ac:dyDescent="0.25">
      <c r="A18" s="6">
        <v>12</v>
      </c>
      <c r="B18" s="70" t="s">
        <v>14</v>
      </c>
      <c r="C18" s="70"/>
      <c r="D18" s="70"/>
      <c r="E18" s="70"/>
      <c r="F18" s="70"/>
      <c r="G18" s="70"/>
      <c r="H18" s="70"/>
      <c r="I18" s="70"/>
      <c r="J18" s="70"/>
      <c r="K18" s="70"/>
      <c r="L18" s="50">
        <v>102714.74</v>
      </c>
      <c r="M18" s="47">
        <v>102714.74</v>
      </c>
      <c r="N18" s="19">
        <v>118507.08</v>
      </c>
      <c r="O18" s="20">
        <f>N18-V18</f>
        <v>116419.43000000001</v>
      </c>
      <c r="P18" s="19">
        <f t="shared" si="0"/>
        <v>104777.48700000001</v>
      </c>
      <c r="Q18" s="19">
        <f t="shared" si="2"/>
        <v>104777.48700000001</v>
      </c>
      <c r="R18" s="19"/>
      <c r="S18" s="14">
        <f t="shared" si="1"/>
        <v>62866.492200000008</v>
      </c>
      <c r="T18" s="14">
        <v>62866.49</v>
      </c>
      <c r="U18" s="13">
        <f t="shared" si="3"/>
        <v>4589.2537699999993</v>
      </c>
      <c r="V18" s="19">
        <v>2087.65</v>
      </c>
      <c r="W18" s="21" t="s">
        <v>40</v>
      </c>
      <c r="X18" s="21" t="s">
        <v>41</v>
      </c>
      <c r="Y18" s="10">
        <f t="shared" si="4"/>
        <v>3.9419998620505181</v>
      </c>
      <c r="Z18" s="10">
        <f t="shared" si="5"/>
        <v>4.4679602654886716</v>
      </c>
      <c r="AA18" s="39">
        <v>3.13</v>
      </c>
    </row>
    <row r="19" spans="1:27" ht="33.75" customHeight="1" x14ac:dyDescent="0.25">
      <c r="A19" s="6">
        <v>13</v>
      </c>
      <c r="B19" s="65" t="s">
        <v>15</v>
      </c>
      <c r="C19" s="65"/>
      <c r="D19" s="65"/>
      <c r="E19" s="65"/>
      <c r="F19" s="65"/>
      <c r="G19" s="65"/>
      <c r="H19" s="65"/>
      <c r="I19" s="65"/>
      <c r="J19" s="65"/>
      <c r="K19" s="65"/>
      <c r="L19" s="50">
        <v>294428.33</v>
      </c>
      <c r="M19" s="51">
        <v>294428.33</v>
      </c>
      <c r="N19" s="17">
        <v>1659625.45</v>
      </c>
      <c r="O19" s="16">
        <f>N19-V19</f>
        <v>1497703.01</v>
      </c>
      <c r="P19" s="13">
        <f t="shared" si="0"/>
        <v>1347932.709</v>
      </c>
      <c r="Q19" s="13">
        <f t="shared" si="2"/>
        <v>1347932.709</v>
      </c>
      <c r="R19" s="13"/>
      <c r="S19" s="14">
        <f t="shared" si="1"/>
        <v>808759.62540000002</v>
      </c>
      <c r="T19" s="14">
        <v>808759.63</v>
      </c>
      <c r="U19" s="13">
        <f t="shared" si="3"/>
        <v>59039.452989999998</v>
      </c>
      <c r="V19" s="17">
        <v>161922.44</v>
      </c>
      <c r="W19" s="18" t="s">
        <v>40</v>
      </c>
      <c r="X19" s="23" t="s">
        <v>41</v>
      </c>
      <c r="Y19" s="10">
        <f t="shared" si="4"/>
        <v>3.9420000224210003</v>
      </c>
      <c r="Z19" s="10">
        <f t="shared" si="5"/>
        <v>20.052232402364268</v>
      </c>
      <c r="AA19" s="40">
        <v>94935.22</v>
      </c>
    </row>
    <row r="20" spans="1:27" s="22" customFormat="1" ht="33.75" customHeight="1" x14ac:dyDescent="0.25">
      <c r="A20" s="6">
        <v>14</v>
      </c>
      <c r="B20" s="70" t="s">
        <v>16</v>
      </c>
      <c r="C20" s="70"/>
      <c r="D20" s="70"/>
      <c r="E20" s="70"/>
      <c r="F20" s="70"/>
      <c r="G20" s="70"/>
      <c r="H20" s="70"/>
      <c r="I20" s="70"/>
      <c r="J20" s="70"/>
      <c r="K20" s="70"/>
      <c r="L20" s="50">
        <v>114649.82</v>
      </c>
      <c r="M20" s="46">
        <v>114649.82</v>
      </c>
      <c r="N20" s="19">
        <v>238292.12</v>
      </c>
      <c r="O20" s="12">
        <f>N20-V20</f>
        <v>120650.73999999999</v>
      </c>
      <c r="P20" s="19">
        <f t="shared" si="0"/>
        <v>108585.666</v>
      </c>
      <c r="Q20" s="19">
        <f t="shared" si="2"/>
        <v>108585.666</v>
      </c>
      <c r="R20" s="19"/>
      <c r="S20" s="14">
        <f t="shared" si="1"/>
        <v>65151.399599999997</v>
      </c>
      <c r="T20" s="14">
        <v>65151.4</v>
      </c>
      <c r="U20" s="13">
        <f t="shared" si="3"/>
        <v>4756.0522000000001</v>
      </c>
      <c r="V20" s="19">
        <v>117641.38</v>
      </c>
      <c r="W20" s="21" t="s">
        <v>40</v>
      </c>
      <c r="X20" s="21" t="s">
        <v>41</v>
      </c>
      <c r="Y20" s="10">
        <f t="shared" si="4"/>
        <v>3.9420000242020898</v>
      </c>
      <c r="Z20" s="10">
        <f t="shared" si="5"/>
        <v>4.1483294086288138</v>
      </c>
      <c r="AA20" s="39">
        <v>11300.04</v>
      </c>
    </row>
    <row r="21" spans="1:27" ht="33.75" customHeight="1" x14ac:dyDescent="0.25">
      <c r="A21" s="6">
        <v>15</v>
      </c>
      <c r="B21" s="65" t="s">
        <v>17</v>
      </c>
      <c r="C21" s="65"/>
      <c r="D21" s="65"/>
      <c r="E21" s="65"/>
      <c r="F21" s="65"/>
      <c r="G21" s="65"/>
      <c r="H21" s="65"/>
      <c r="I21" s="65"/>
      <c r="J21" s="65"/>
      <c r="K21" s="65"/>
      <c r="L21" s="50">
        <v>207754.95</v>
      </c>
      <c r="M21" s="47">
        <v>207754.95</v>
      </c>
      <c r="N21" s="24">
        <v>289249.7</v>
      </c>
      <c r="O21" s="24">
        <v>289249.7</v>
      </c>
      <c r="P21" s="13">
        <f t="shared" si="0"/>
        <v>260324.73</v>
      </c>
      <c r="Q21" s="13">
        <f t="shared" si="2"/>
        <v>260324.73</v>
      </c>
      <c r="R21" s="13"/>
      <c r="S21" s="14">
        <f t="shared" si="1"/>
        <v>156194.83800000002</v>
      </c>
      <c r="T21" s="14">
        <v>156194.84</v>
      </c>
      <c r="U21" s="13">
        <f t="shared" si="3"/>
        <v>11402.223319999999</v>
      </c>
      <c r="V21" s="24"/>
      <c r="W21" s="10" t="s">
        <v>40</v>
      </c>
      <c r="X21" s="10" t="s">
        <v>41</v>
      </c>
      <c r="Y21" s="10">
        <f t="shared" si="4"/>
        <v>3.9420000504754196</v>
      </c>
      <c r="Z21" s="10">
        <f t="shared" si="5"/>
        <v>5.4883040428158258</v>
      </c>
      <c r="AA21" s="38">
        <v>0</v>
      </c>
    </row>
    <row r="22" spans="1:27" ht="33.75" customHeight="1" x14ac:dyDescent="0.25">
      <c r="A22" s="6">
        <v>16</v>
      </c>
      <c r="B22" s="65" t="s">
        <v>18</v>
      </c>
      <c r="C22" s="65"/>
      <c r="D22" s="65"/>
      <c r="E22" s="65"/>
      <c r="F22" s="65"/>
      <c r="G22" s="65"/>
      <c r="H22" s="65"/>
      <c r="I22" s="65"/>
      <c r="J22" s="65"/>
      <c r="K22" s="65"/>
      <c r="L22" s="50">
        <v>13224.44</v>
      </c>
      <c r="M22" s="47">
        <v>13224.44</v>
      </c>
      <c r="N22" s="24">
        <v>121078.94</v>
      </c>
      <c r="O22" s="24">
        <v>121078.94</v>
      </c>
      <c r="P22" s="13">
        <f t="shared" si="0"/>
        <v>108971.046</v>
      </c>
      <c r="Q22" s="13">
        <f t="shared" si="2"/>
        <v>108971.046</v>
      </c>
      <c r="R22" s="13"/>
      <c r="S22" s="14">
        <f t="shared" si="1"/>
        <v>65382.6276</v>
      </c>
      <c r="T22" s="14">
        <v>65382.63</v>
      </c>
      <c r="U22" s="13">
        <f t="shared" si="3"/>
        <v>4772.93199</v>
      </c>
      <c r="V22" s="24">
        <v>4962.72</v>
      </c>
      <c r="W22" s="10" t="s">
        <v>40</v>
      </c>
      <c r="X22" s="10" t="s">
        <v>41</v>
      </c>
      <c r="Y22" s="10">
        <f t="shared" si="4"/>
        <v>3.9420001446989872</v>
      </c>
      <c r="Z22" s="10">
        <f t="shared" si="5"/>
        <v>36.091751257520166</v>
      </c>
      <c r="AA22" s="40">
        <v>4962.72</v>
      </c>
    </row>
    <row r="23" spans="1:27" ht="33.75" customHeight="1" x14ac:dyDescent="0.25">
      <c r="A23" s="6">
        <v>17</v>
      </c>
      <c r="B23" s="65" t="s">
        <v>19</v>
      </c>
      <c r="C23" s="65"/>
      <c r="D23" s="65"/>
      <c r="E23" s="65"/>
      <c r="F23" s="65"/>
      <c r="G23" s="65"/>
      <c r="H23" s="65"/>
      <c r="I23" s="65"/>
      <c r="J23" s="65"/>
      <c r="K23" s="65"/>
      <c r="L23" s="50">
        <v>47459.54</v>
      </c>
      <c r="M23" s="47">
        <v>47459.54</v>
      </c>
      <c r="N23" s="24">
        <v>131028.93</v>
      </c>
      <c r="O23" s="24">
        <v>131028.93</v>
      </c>
      <c r="P23" s="13">
        <f t="shared" si="0"/>
        <v>117926.037</v>
      </c>
      <c r="Q23" s="13">
        <f t="shared" si="2"/>
        <v>117926.037</v>
      </c>
      <c r="R23" s="13"/>
      <c r="S23" s="14">
        <f t="shared" si="1"/>
        <v>70755.622199999998</v>
      </c>
      <c r="T23" s="14">
        <v>70755.62</v>
      </c>
      <c r="U23" s="13">
        <f t="shared" si="3"/>
        <v>5165.1602599999997</v>
      </c>
      <c r="V23" s="24"/>
      <c r="W23" s="10" t="s">
        <v>40</v>
      </c>
      <c r="X23" s="10" t="s">
        <v>41</v>
      </c>
      <c r="Y23" s="10">
        <f t="shared" si="4"/>
        <v>3.9419998774316483</v>
      </c>
      <c r="Z23" s="10">
        <f t="shared" si="5"/>
        <v>10.883291873456843</v>
      </c>
      <c r="AA23" s="38">
        <v>0</v>
      </c>
    </row>
    <row r="24" spans="1:27" ht="33.75" customHeight="1" x14ac:dyDescent="0.25">
      <c r="A24" s="6">
        <v>18</v>
      </c>
      <c r="B24" s="65" t="s">
        <v>20</v>
      </c>
      <c r="C24" s="65"/>
      <c r="D24" s="65"/>
      <c r="E24" s="65"/>
      <c r="F24" s="65"/>
      <c r="G24" s="65"/>
      <c r="H24" s="65"/>
      <c r="I24" s="65"/>
      <c r="J24" s="65"/>
      <c r="K24" s="65"/>
      <c r="L24" s="50">
        <v>167113.34</v>
      </c>
      <c r="M24" s="47">
        <v>167113.34</v>
      </c>
      <c r="N24" s="25">
        <v>1322986.07</v>
      </c>
      <c r="O24" s="25">
        <v>1322986.07</v>
      </c>
      <c r="P24" s="13">
        <f t="shared" si="0"/>
        <v>1190687.4630000002</v>
      </c>
      <c r="Q24" s="13">
        <f t="shared" si="2"/>
        <v>1190687.4630000002</v>
      </c>
      <c r="R24" s="13"/>
      <c r="S24" s="14">
        <f t="shared" si="1"/>
        <v>714412.47780000011</v>
      </c>
      <c r="T24" s="14">
        <v>714412.48</v>
      </c>
      <c r="U24" s="13">
        <f t="shared" si="3"/>
        <v>52152.111039999996</v>
      </c>
      <c r="V24" s="25"/>
      <c r="W24" s="10" t="s">
        <v>40</v>
      </c>
      <c r="X24" s="10" t="s">
        <v>41</v>
      </c>
      <c r="Y24" s="10">
        <f t="shared" si="4"/>
        <v>3.9420000121392054</v>
      </c>
      <c r="Z24" s="10">
        <f t="shared" si="5"/>
        <v>31.207628930162006</v>
      </c>
      <c r="AA24" s="38">
        <v>0</v>
      </c>
    </row>
    <row r="25" spans="1:27" ht="33.75" customHeight="1" x14ac:dyDescent="0.25">
      <c r="A25" s="6">
        <v>19</v>
      </c>
      <c r="B25" s="65" t="s">
        <v>21</v>
      </c>
      <c r="C25" s="65"/>
      <c r="D25" s="65"/>
      <c r="E25" s="65"/>
      <c r="F25" s="65"/>
      <c r="G25" s="65"/>
      <c r="H25" s="65"/>
      <c r="I25" s="65"/>
      <c r="J25" s="65"/>
      <c r="K25" s="65"/>
      <c r="L25" s="50">
        <v>38476.050000000003</v>
      </c>
      <c r="M25" s="52">
        <v>38476.050000000003</v>
      </c>
      <c r="N25" s="24">
        <v>355595.56</v>
      </c>
      <c r="O25" s="26">
        <f>N25-V25</f>
        <v>336826.24</v>
      </c>
      <c r="P25" s="13">
        <f t="shared" si="0"/>
        <v>303143.61599999998</v>
      </c>
      <c r="Q25" s="13">
        <f t="shared" si="2"/>
        <v>303143.61599999998</v>
      </c>
      <c r="R25" s="13"/>
      <c r="S25" s="14">
        <f t="shared" si="1"/>
        <v>181886.16959999996</v>
      </c>
      <c r="T25" s="14">
        <v>181886.17</v>
      </c>
      <c r="U25" s="13">
        <f t="shared" si="3"/>
        <v>13277.690409999999</v>
      </c>
      <c r="V25" s="24">
        <v>18769.32</v>
      </c>
      <c r="W25" s="10" t="s">
        <v>40</v>
      </c>
      <c r="X25" s="10" t="s">
        <v>41</v>
      </c>
      <c r="Y25" s="10">
        <f t="shared" si="4"/>
        <v>3.942000008669158</v>
      </c>
      <c r="Z25" s="10">
        <f t="shared" si="5"/>
        <v>34.508974829796713</v>
      </c>
      <c r="AA25" s="40">
        <v>18769.32</v>
      </c>
    </row>
    <row r="26" spans="1:27" ht="33.75" customHeight="1" x14ac:dyDescent="0.25">
      <c r="A26" s="6">
        <v>20</v>
      </c>
      <c r="B26" s="65" t="s">
        <v>22</v>
      </c>
      <c r="C26" s="65"/>
      <c r="D26" s="65"/>
      <c r="E26" s="65"/>
      <c r="F26" s="65"/>
      <c r="G26" s="65"/>
      <c r="H26" s="65"/>
      <c r="I26" s="65"/>
      <c r="J26" s="65"/>
      <c r="K26" s="65"/>
      <c r="L26" s="50">
        <v>117779.89</v>
      </c>
      <c r="M26" s="47">
        <v>117779.89</v>
      </c>
      <c r="N26" s="24">
        <v>157886.14000000001</v>
      </c>
      <c r="O26" s="14">
        <v>157886.14000000001</v>
      </c>
      <c r="P26" s="13">
        <f t="shared" si="0"/>
        <v>142097.52600000001</v>
      </c>
      <c r="Q26" s="13">
        <f t="shared" si="2"/>
        <v>142097.52600000001</v>
      </c>
      <c r="R26" s="13"/>
      <c r="S26" s="14">
        <f t="shared" si="1"/>
        <v>85258.515599999999</v>
      </c>
      <c r="T26" s="14">
        <v>85258.52</v>
      </c>
      <c r="U26" s="13">
        <f t="shared" si="3"/>
        <v>6223.8719600000004</v>
      </c>
      <c r="V26" s="14"/>
      <c r="W26" s="10" t="s">
        <v>40</v>
      </c>
      <c r="X26" s="10" t="s">
        <v>41</v>
      </c>
      <c r="Y26" s="10">
        <f t="shared" si="4"/>
        <v>3.9420002034377433</v>
      </c>
      <c r="Z26" s="10">
        <f t="shared" si="5"/>
        <v>5.2843248197973365</v>
      </c>
      <c r="AA26" s="38">
        <v>0</v>
      </c>
    </row>
    <row r="27" spans="1:27" ht="33.75" customHeight="1" x14ac:dyDescent="0.25">
      <c r="A27" s="6">
        <v>21</v>
      </c>
      <c r="B27" s="65" t="s">
        <v>23</v>
      </c>
      <c r="C27" s="65"/>
      <c r="D27" s="65"/>
      <c r="E27" s="65"/>
      <c r="F27" s="65"/>
      <c r="G27" s="65"/>
      <c r="H27" s="65"/>
      <c r="I27" s="65"/>
      <c r="J27" s="65"/>
      <c r="K27" s="65"/>
      <c r="L27" s="50">
        <v>231600.27</v>
      </c>
      <c r="M27" s="47">
        <v>231600.27</v>
      </c>
      <c r="N27" s="24">
        <v>344116.31</v>
      </c>
      <c r="O27" s="12">
        <f>N27-V27</f>
        <v>328610.06</v>
      </c>
      <c r="P27" s="13">
        <f t="shared" si="0"/>
        <v>295749.054</v>
      </c>
      <c r="Q27" s="13">
        <f t="shared" si="2"/>
        <v>295749.054</v>
      </c>
      <c r="R27" s="13"/>
      <c r="S27" s="14">
        <f t="shared" si="1"/>
        <v>177449.43240000002</v>
      </c>
      <c r="T27" s="14">
        <v>177449.43</v>
      </c>
      <c r="U27" s="13">
        <f t="shared" si="3"/>
        <v>12953.808389999998</v>
      </c>
      <c r="V27" s="14">
        <v>15506.25</v>
      </c>
      <c r="W27" s="10" t="s">
        <v>40</v>
      </c>
      <c r="X27" s="6" t="s">
        <v>54</v>
      </c>
      <c r="Y27" s="10">
        <f t="shared" si="4"/>
        <v>3.941999946684529</v>
      </c>
      <c r="Z27" s="10">
        <f t="shared" si="5"/>
        <v>5.5931749950032437</v>
      </c>
      <c r="AA27" s="38">
        <v>0</v>
      </c>
    </row>
    <row r="28" spans="1:27" s="60" customFormat="1" ht="33.75" customHeight="1" x14ac:dyDescent="0.25">
      <c r="A28" s="6">
        <v>22</v>
      </c>
      <c r="B28" s="71" t="s">
        <v>24</v>
      </c>
      <c r="C28" s="71"/>
      <c r="D28" s="71"/>
      <c r="E28" s="71"/>
      <c r="F28" s="71"/>
      <c r="G28" s="71"/>
      <c r="H28" s="71"/>
      <c r="I28" s="71"/>
      <c r="J28" s="71"/>
      <c r="K28" s="71"/>
      <c r="L28" s="53">
        <v>175887.07</v>
      </c>
      <c r="M28" s="52">
        <v>175887.07</v>
      </c>
      <c r="N28" s="54">
        <v>252595.08</v>
      </c>
      <c r="O28" s="55">
        <f>N28-V28</f>
        <v>213927.08</v>
      </c>
      <c r="P28" s="56">
        <f t="shared" si="0"/>
        <v>192534.372</v>
      </c>
      <c r="Q28" s="56">
        <f t="shared" si="2"/>
        <v>192534.372</v>
      </c>
      <c r="R28" s="56"/>
      <c r="S28" s="57">
        <f t="shared" si="1"/>
        <v>115520.6232</v>
      </c>
      <c r="T28" s="57">
        <v>115520.62</v>
      </c>
      <c r="U28" s="56">
        <f t="shared" si="3"/>
        <v>8433.0052599999999</v>
      </c>
      <c r="V28" s="57">
        <v>38668</v>
      </c>
      <c r="W28" s="58" t="s">
        <v>40</v>
      </c>
      <c r="X28" s="58" t="s">
        <v>41</v>
      </c>
      <c r="Y28" s="58">
        <f t="shared" si="4"/>
        <v>3.9419998908039133</v>
      </c>
      <c r="Z28" s="58">
        <f t="shared" si="5"/>
        <v>4.7945566777592008</v>
      </c>
      <c r="AA28" s="59">
        <v>0</v>
      </c>
    </row>
    <row r="29" spans="1:27" s="22" customFormat="1" ht="33.75" customHeight="1" x14ac:dyDescent="0.25">
      <c r="A29" s="6">
        <v>23</v>
      </c>
      <c r="B29" s="70" t="s">
        <v>25</v>
      </c>
      <c r="C29" s="70"/>
      <c r="D29" s="70"/>
      <c r="E29" s="70"/>
      <c r="F29" s="70"/>
      <c r="G29" s="70"/>
      <c r="H29" s="70"/>
      <c r="I29" s="70"/>
      <c r="J29" s="70"/>
      <c r="K29" s="70"/>
      <c r="L29" s="50">
        <v>217424.26</v>
      </c>
      <c r="M29" s="47">
        <v>217424.26</v>
      </c>
      <c r="N29" s="27">
        <v>269725.28000000003</v>
      </c>
      <c r="O29" s="12">
        <f>N29-V29</f>
        <v>250592.45</v>
      </c>
      <c r="P29" s="19">
        <f t="shared" si="0"/>
        <v>225533.20499999999</v>
      </c>
      <c r="Q29" s="19">
        <f t="shared" si="2"/>
        <v>225533.20499999999</v>
      </c>
      <c r="R29" s="19"/>
      <c r="S29" s="14">
        <f t="shared" si="1"/>
        <v>135319.92299999998</v>
      </c>
      <c r="T29" s="14">
        <v>135319.92000000001</v>
      </c>
      <c r="U29" s="13">
        <f t="shared" si="3"/>
        <v>9878.3541600000008</v>
      </c>
      <c r="V29" s="27">
        <v>19132.830000000002</v>
      </c>
      <c r="W29" s="21" t="s">
        <v>40</v>
      </c>
      <c r="X29" s="21" t="s">
        <v>41</v>
      </c>
      <c r="Y29" s="10">
        <f t="shared" si="4"/>
        <v>3.9419999126071041</v>
      </c>
      <c r="Z29" s="10">
        <f t="shared" si="5"/>
        <v>4.5433541592828695</v>
      </c>
      <c r="AA29" s="40">
        <v>1739.12</v>
      </c>
    </row>
    <row r="30" spans="1:27" ht="33.75" customHeight="1" x14ac:dyDescent="0.25">
      <c r="A30" s="6">
        <v>24</v>
      </c>
      <c r="B30" s="65" t="s">
        <v>26</v>
      </c>
      <c r="C30" s="65"/>
      <c r="D30" s="65"/>
      <c r="E30" s="65"/>
      <c r="F30" s="65"/>
      <c r="G30" s="65"/>
      <c r="H30" s="65"/>
      <c r="I30" s="65"/>
      <c r="J30" s="65"/>
      <c r="K30" s="65"/>
      <c r="L30" s="50">
        <v>64200.46</v>
      </c>
      <c r="M30" s="47">
        <v>64200.46</v>
      </c>
      <c r="N30" s="24">
        <v>123794.52</v>
      </c>
      <c r="O30" s="12">
        <f t="shared" ref="O30:O38" si="6">N30-V30</f>
        <v>112975.69</v>
      </c>
      <c r="P30" s="13">
        <f t="shared" si="0"/>
        <v>101678.121</v>
      </c>
      <c r="Q30" s="13">
        <f t="shared" si="2"/>
        <v>101678.121</v>
      </c>
      <c r="R30" s="13"/>
      <c r="S30" s="14">
        <f t="shared" si="1"/>
        <v>61006.872599999995</v>
      </c>
      <c r="T30" s="14">
        <v>61006.87</v>
      </c>
      <c r="U30" s="13">
        <f t="shared" si="3"/>
        <v>4453.5015100000001</v>
      </c>
      <c r="V30" s="14">
        <v>10818.83</v>
      </c>
      <c r="W30" s="10" t="s">
        <v>40</v>
      </c>
      <c r="X30" s="10" t="s">
        <v>41</v>
      </c>
      <c r="Y30" s="10">
        <f t="shared" si="4"/>
        <v>3.9419998319992557</v>
      </c>
      <c r="Z30" s="10">
        <f t="shared" si="5"/>
        <v>6.9368685364559699</v>
      </c>
      <c r="AA30" s="40">
        <v>10818.83</v>
      </c>
    </row>
    <row r="31" spans="1:27" ht="33.75" customHeight="1" x14ac:dyDescent="0.25">
      <c r="A31" s="6">
        <v>25</v>
      </c>
      <c r="B31" s="65" t="s">
        <v>27</v>
      </c>
      <c r="C31" s="65"/>
      <c r="D31" s="65"/>
      <c r="E31" s="65"/>
      <c r="F31" s="65"/>
      <c r="G31" s="65"/>
      <c r="H31" s="65"/>
      <c r="I31" s="65"/>
      <c r="J31" s="65"/>
      <c r="K31" s="65"/>
      <c r="L31" s="50">
        <v>62039.79</v>
      </c>
      <c r="M31" s="48">
        <v>62039.79</v>
      </c>
      <c r="N31" s="24">
        <v>167522.19</v>
      </c>
      <c r="O31" s="12">
        <f t="shared" si="6"/>
        <v>65254.41</v>
      </c>
      <c r="P31" s="13">
        <f t="shared" si="0"/>
        <v>58728.969000000005</v>
      </c>
      <c r="Q31" s="13">
        <f t="shared" si="2"/>
        <v>58728.969000000005</v>
      </c>
      <c r="R31" s="13"/>
      <c r="S31" s="14">
        <f t="shared" si="1"/>
        <v>35237.381399999998</v>
      </c>
      <c r="T31" s="14">
        <v>35237.379999999997</v>
      </c>
      <c r="U31" s="13">
        <f t="shared" si="3"/>
        <v>2572.3287399999999</v>
      </c>
      <c r="V31" s="28">
        <v>102267.78</v>
      </c>
      <c r="W31" s="10" t="s">
        <v>40</v>
      </c>
      <c r="X31" s="10" t="s">
        <v>41</v>
      </c>
      <c r="Y31" s="10">
        <f t="shared" si="4"/>
        <v>3.9419998433822325</v>
      </c>
      <c r="Z31" s="10">
        <f t="shared" si="5"/>
        <v>4.1462563622475193</v>
      </c>
      <c r="AA31" s="38">
        <v>0</v>
      </c>
    </row>
    <row r="32" spans="1:27" ht="33.75" customHeight="1" x14ac:dyDescent="0.25">
      <c r="A32" s="6">
        <v>26</v>
      </c>
      <c r="B32" s="65" t="s">
        <v>28</v>
      </c>
      <c r="C32" s="65"/>
      <c r="D32" s="65"/>
      <c r="E32" s="65"/>
      <c r="F32" s="65"/>
      <c r="G32" s="65"/>
      <c r="H32" s="65"/>
      <c r="I32" s="65"/>
      <c r="J32" s="65"/>
      <c r="K32" s="65"/>
      <c r="L32" s="50">
        <v>258433.71</v>
      </c>
      <c r="M32" s="47">
        <v>258433.71</v>
      </c>
      <c r="N32" s="24">
        <v>260290.93</v>
      </c>
      <c r="O32" s="12">
        <f t="shared" si="6"/>
        <v>260064.94999999998</v>
      </c>
      <c r="P32" s="13">
        <f t="shared" si="0"/>
        <v>234058.45499999999</v>
      </c>
      <c r="Q32" s="13">
        <f t="shared" si="2"/>
        <v>234058.45499999999</v>
      </c>
      <c r="R32" s="13"/>
      <c r="S32" s="14">
        <f t="shared" si="1"/>
        <v>140435.07299999997</v>
      </c>
      <c r="T32" s="14">
        <v>140435.07</v>
      </c>
      <c r="U32" s="13">
        <f t="shared" si="3"/>
        <v>10251.760110000001</v>
      </c>
      <c r="V32" s="24">
        <v>225.98</v>
      </c>
      <c r="W32" s="10" t="s">
        <v>40</v>
      </c>
      <c r="X32" s="10" t="s">
        <v>41</v>
      </c>
      <c r="Y32" s="10">
        <f t="shared" si="4"/>
        <v>3.9419999157902677</v>
      </c>
      <c r="Z32" s="10">
        <f t="shared" si="5"/>
        <v>3.9668819172235699</v>
      </c>
      <c r="AA32" s="41">
        <v>0</v>
      </c>
    </row>
    <row r="33" spans="1:27" ht="33.75" customHeight="1" x14ac:dyDescent="0.25">
      <c r="A33" s="6">
        <v>27</v>
      </c>
      <c r="B33" s="65" t="s">
        <v>29</v>
      </c>
      <c r="C33" s="65"/>
      <c r="D33" s="65"/>
      <c r="E33" s="65"/>
      <c r="F33" s="65"/>
      <c r="G33" s="65"/>
      <c r="H33" s="65"/>
      <c r="I33" s="65"/>
      <c r="J33" s="65"/>
      <c r="K33" s="65"/>
      <c r="L33" s="50">
        <v>149182.82999999999</v>
      </c>
      <c r="M33" s="47">
        <v>149182.82999999999</v>
      </c>
      <c r="N33" s="24">
        <v>180569.94</v>
      </c>
      <c r="O33" s="24">
        <v>180569.94</v>
      </c>
      <c r="P33" s="13">
        <f t="shared" si="0"/>
        <v>162512.946</v>
      </c>
      <c r="Q33" s="13">
        <f t="shared" si="2"/>
        <v>162512.946</v>
      </c>
      <c r="R33" s="13"/>
      <c r="S33" s="14">
        <f t="shared" si="1"/>
        <v>97507.767599999992</v>
      </c>
      <c r="T33" s="14">
        <v>97507.77</v>
      </c>
      <c r="U33" s="13">
        <f t="shared" si="3"/>
        <v>7118.0672100000002</v>
      </c>
      <c r="V33" s="24"/>
      <c r="W33" s="10" t="s">
        <v>40</v>
      </c>
      <c r="X33" s="10" t="s">
        <v>41</v>
      </c>
      <c r="Y33" s="10">
        <f t="shared" si="4"/>
        <v>3.9420000970261166</v>
      </c>
      <c r="Z33" s="10">
        <f t="shared" si="5"/>
        <v>4.7713716183021875</v>
      </c>
      <c r="AA33" s="38">
        <v>0</v>
      </c>
    </row>
    <row r="34" spans="1:27" ht="33.75" customHeight="1" x14ac:dyDescent="0.25">
      <c r="A34" s="6">
        <v>28</v>
      </c>
      <c r="B34" s="65" t="s">
        <v>30</v>
      </c>
      <c r="C34" s="65"/>
      <c r="D34" s="65"/>
      <c r="E34" s="65"/>
      <c r="F34" s="65"/>
      <c r="G34" s="65"/>
      <c r="H34" s="65"/>
      <c r="I34" s="65"/>
      <c r="J34" s="65"/>
      <c r="K34" s="65"/>
      <c r="L34" s="50">
        <v>102941.12</v>
      </c>
      <c r="M34" s="47">
        <v>102941.12</v>
      </c>
      <c r="N34" s="24">
        <v>118827.35</v>
      </c>
      <c r="O34" s="12">
        <f t="shared" si="6"/>
        <v>116745.82</v>
      </c>
      <c r="P34" s="13">
        <f t="shared" si="0"/>
        <v>105071.23800000001</v>
      </c>
      <c r="Q34" s="13">
        <f t="shared" si="2"/>
        <v>105071.23800000001</v>
      </c>
      <c r="R34" s="13"/>
      <c r="S34" s="14">
        <f t="shared" si="1"/>
        <v>63042.742800000015</v>
      </c>
      <c r="T34" s="14">
        <v>63042.74</v>
      </c>
      <c r="U34" s="13">
        <f t="shared" si="3"/>
        <v>4602.1200199999994</v>
      </c>
      <c r="V34" s="14">
        <v>2081.5300000000002</v>
      </c>
      <c r="W34" s="10" t="s">
        <v>40</v>
      </c>
      <c r="X34" s="10" t="s">
        <v>41</v>
      </c>
      <c r="Y34" s="10">
        <f t="shared" si="4"/>
        <v>3.941999824918784</v>
      </c>
      <c r="Z34" s="10">
        <f t="shared" si="5"/>
        <v>4.4706333290331397</v>
      </c>
      <c r="AA34" s="38">
        <v>0</v>
      </c>
    </row>
    <row r="35" spans="1:27" ht="33.75" customHeight="1" x14ac:dyDescent="0.25">
      <c r="A35" s="6">
        <v>29</v>
      </c>
      <c r="B35" s="65" t="s">
        <v>31</v>
      </c>
      <c r="C35" s="65"/>
      <c r="D35" s="65"/>
      <c r="E35" s="65"/>
      <c r="F35" s="65"/>
      <c r="G35" s="65"/>
      <c r="H35" s="65"/>
      <c r="I35" s="65"/>
      <c r="J35" s="65"/>
      <c r="K35" s="65"/>
      <c r="L35" s="50">
        <v>84682.240000000005</v>
      </c>
      <c r="M35" s="47">
        <v>84682.240000000005</v>
      </c>
      <c r="N35" s="24">
        <v>192527.45</v>
      </c>
      <c r="O35" s="12">
        <f t="shared" si="6"/>
        <v>88589.790000000008</v>
      </c>
      <c r="P35" s="13">
        <f t="shared" si="0"/>
        <v>79730.811000000002</v>
      </c>
      <c r="Q35" s="13">
        <f t="shared" si="2"/>
        <v>79730.811000000002</v>
      </c>
      <c r="R35" s="13"/>
      <c r="S35" s="14">
        <f t="shared" si="1"/>
        <v>47838.486600000004</v>
      </c>
      <c r="T35" s="14">
        <v>47838.49</v>
      </c>
      <c r="U35" s="13">
        <f t="shared" si="3"/>
        <v>3492.2097699999995</v>
      </c>
      <c r="V35" s="14">
        <v>103937.66</v>
      </c>
      <c r="W35" s="10" t="s">
        <v>40</v>
      </c>
      <c r="X35" s="10" t="s">
        <v>41</v>
      </c>
      <c r="Y35" s="10">
        <f t="shared" si="4"/>
        <v>3.9420002801677247</v>
      </c>
      <c r="Z35" s="10">
        <f t="shared" si="5"/>
        <v>4.1238986710790826</v>
      </c>
      <c r="AA35" s="38">
        <v>0</v>
      </c>
    </row>
    <row r="36" spans="1:27" ht="33.75" customHeight="1" x14ac:dyDescent="0.25">
      <c r="A36" s="6">
        <v>30</v>
      </c>
      <c r="B36" s="65" t="s">
        <v>32</v>
      </c>
      <c r="C36" s="65"/>
      <c r="D36" s="65"/>
      <c r="E36" s="65"/>
      <c r="F36" s="65"/>
      <c r="G36" s="65"/>
      <c r="H36" s="65"/>
      <c r="I36" s="65"/>
      <c r="J36" s="65"/>
      <c r="K36" s="65"/>
      <c r="L36" s="50">
        <v>176479.65</v>
      </c>
      <c r="M36" s="47">
        <v>176479.65</v>
      </c>
      <c r="N36" s="24">
        <v>204887.92</v>
      </c>
      <c r="O36" s="24">
        <v>204887.92</v>
      </c>
      <c r="P36" s="13">
        <f t="shared" si="0"/>
        <v>184399.128</v>
      </c>
      <c r="Q36" s="13">
        <f t="shared" si="2"/>
        <v>184399.128</v>
      </c>
      <c r="R36" s="13"/>
      <c r="S36" s="14">
        <f t="shared" si="1"/>
        <v>110639.4768</v>
      </c>
      <c r="T36" s="14">
        <v>110639.48</v>
      </c>
      <c r="U36" s="13">
        <f t="shared" si="3"/>
        <v>8076.6820399999988</v>
      </c>
      <c r="V36" s="24">
        <v>350</v>
      </c>
      <c r="W36" s="10" t="s">
        <v>40</v>
      </c>
      <c r="X36" s="10" t="s">
        <v>41</v>
      </c>
      <c r="Y36" s="10">
        <f t="shared" si="4"/>
        <v>3.9420001140135539</v>
      </c>
      <c r="Z36" s="10">
        <f t="shared" si="5"/>
        <v>4.5765514834146597</v>
      </c>
      <c r="AA36" s="38">
        <v>350</v>
      </c>
    </row>
    <row r="37" spans="1:27" ht="33.75" customHeight="1" x14ac:dyDescent="0.25">
      <c r="A37" s="6">
        <v>31</v>
      </c>
      <c r="B37" s="65" t="s">
        <v>33</v>
      </c>
      <c r="C37" s="65"/>
      <c r="D37" s="65"/>
      <c r="E37" s="65"/>
      <c r="F37" s="65"/>
      <c r="G37" s="65"/>
      <c r="H37" s="65"/>
      <c r="I37" s="65"/>
      <c r="J37" s="65"/>
      <c r="K37" s="65"/>
      <c r="L37" s="50">
        <v>65404.42</v>
      </c>
      <c r="M37" s="47">
        <v>65404.42</v>
      </c>
      <c r="N37" s="24">
        <v>153010.38</v>
      </c>
      <c r="O37" s="24">
        <v>153010.38</v>
      </c>
      <c r="P37" s="13">
        <f t="shared" si="0"/>
        <v>137709.342</v>
      </c>
      <c r="Q37" s="13">
        <f t="shared" si="2"/>
        <v>137709.342</v>
      </c>
      <c r="R37" s="13"/>
      <c r="S37" s="14">
        <f t="shared" si="1"/>
        <v>82625.605200000005</v>
      </c>
      <c r="T37" s="14">
        <v>82625.61</v>
      </c>
      <c r="U37" s="13">
        <f t="shared" si="3"/>
        <v>6031.6695300000001</v>
      </c>
      <c r="V37" s="24"/>
      <c r="W37" s="10" t="s">
        <v>40</v>
      </c>
      <c r="X37" s="10" t="s">
        <v>41</v>
      </c>
      <c r="Y37" s="10">
        <f t="shared" si="4"/>
        <v>3.9420002290040714</v>
      </c>
      <c r="Z37" s="10">
        <f t="shared" si="5"/>
        <v>9.222113016215113</v>
      </c>
      <c r="AA37" s="38">
        <v>0</v>
      </c>
    </row>
    <row r="38" spans="1:27" ht="33.75" customHeight="1" x14ac:dyDescent="0.25">
      <c r="A38" s="6">
        <v>32</v>
      </c>
      <c r="B38" s="65" t="s">
        <v>34</v>
      </c>
      <c r="C38" s="65"/>
      <c r="D38" s="65"/>
      <c r="E38" s="65"/>
      <c r="F38" s="65"/>
      <c r="G38" s="65"/>
      <c r="H38" s="65"/>
      <c r="I38" s="65"/>
      <c r="J38" s="65"/>
      <c r="K38" s="65"/>
      <c r="L38" s="50">
        <v>117560.95</v>
      </c>
      <c r="M38" s="47">
        <v>117560.95</v>
      </c>
      <c r="N38" s="24">
        <v>135099.81</v>
      </c>
      <c r="O38" s="12">
        <f t="shared" si="6"/>
        <v>135098.84</v>
      </c>
      <c r="P38" s="13">
        <f t="shared" si="0"/>
        <v>121588.95599999999</v>
      </c>
      <c r="Q38" s="13">
        <f t="shared" si="2"/>
        <v>121588.95599999999</v>
      </c>
      <c r="R38" s="13"/>
      <c r="S38" s="14">
        <f t="shared" si="1"/>
        <v>72953.373599999992</v>
      </c>
      <c r="T38" s="14">
        <v>72953.37</v>
      </c>
      <c r="U38" s="13">
        <f t="shared" si="3"/>
        <v>5325.5960099999993</v>
      </c>
      <c r="V38" s="24">
        <v>0.97</v>
      </c>
      <c r="W38" s="10" t="s">
        <v>40</v>
      </c>
      <c r="X38" s="10" t="s">
        <v>41</v>
      </c>
      <c r="Y38" s="10">
        <f t="shared" si="4"/>
        <v>3.9419998054757537</v>
      </c>
      <c r="Z38" s="10">
        <f t="shared" si="5"/>
        <v>4.5300722816547498</v>
      </c>
      <c r="AA38" s="38">
        <v>0</v>
      </c>
    </row>
    <row r="39" spans="1:27" ht="33.75" customHeight="1" x14ac:dyDescent="0.25">
      <c r="A39" s="6">
        <v>33</v>
      </c>
      <c r="B39" s="65" t="s">
        <v>35</v>
      </c>
      <c r="C39" s="65"/>
      <c r="D39" s="65"/>
      <c r="E39" s="65"/>
      <c r="F39" s="65"/>
      <c r="G39" s="65"/>
      <c r="H39" s="65"/>
      <c r="I39" s="65"/>
      <c r="J39" s="65"/>
      <c r="K39" s="65"/>
      <c r="L39" s="50">
        <v>63386.38</v>
      </c>
      <c r="M39" s="47">
        <v>63386.38</v>
      </c>
      <c r="N39" s="24">
        <v>374630.39</v>
      </c>
      <c r="O39" s="24">
        <v>374630.39</v>
      </c>
      <c r="P39" s="13">
        <f t="shared" si="0"/>
        <v>337167.35100000002</v>
      </c>
      <c r="Q39" s="13">
        <f t="shared" si="2"/>
        <v>337167.35100000002</v>
      </c>
      <c r="R39" s="13"/>
      <c r="S39" s="14">
        <f t="shared" si="1"/>
        <v>202300.41060000003</v>
      </c>
      <c r="T39" s="14">
        <v>202300.41</v>
      </c>
      <c r="U39" s="13">
        <f t="shared" si="3"/>
        <v>14767.92993</v>
      </c>
      <c r="V39" s="24"/>
      <c r="W39" s="10" t="s">
        <v>40</v>
      </c>
      <c r="X39" s="10" t="s">
        <v>41</v>
      </c>
      <c r="Y39" s="10">
        <f t="shared" si="4"/>
        <v>3.9419999883084764</v>
      </c>
      <c r="Z39" s="10">
        <f t="shared" si="5"/>
        <v>23.298269959571758</v>
      </c>
      <c r="AA39" s="38">
        <v>0</v>
      </c>
    </row>
    <row r="40" spans="1:27" ht="43.5" customHeight="1" x14ac:dyDescent="0.25">
      <c r="A40" s="6">
        <v>34</v>
      </c>
      <c r="B40" s="65" t="s">
        <v>36</v>
      </c>
      <c r="C40" s="65"/>
      <c r="D40" s="65"/>
      <c r="E40" s="65"/>
      <c r="F40" s="65"/>
      <c r="G40" s="65"/>
      <c r="H40" s="65"/>
      <c r="I40" s="65"/>
      <c r="J40" s="65"/>
      <c r="K40" s="65"/>
      <c r="L40" s="50">
        <f>509150.86+400402.12</f>
        <v>909552.98</v>
      </c>
      <c r="M40" s="46">
        <v>909552.98</v>
      </c>
      <c r="N40" s="24">
        <v>638274.81000000006</v>
      </c>
      <c r="O40" s="24">
        <v>638204.81000000006</v>
      </c>
      <c r="P40" s="13">
        <f t="shared" si="0"/>
        <v>574384.32900000003</v>
      </c>
      <c r="Q40" s="13">
        <f t="shared" si="2"/>
        <v>574384.32900000003</v>
      </c>
      <c r="R40" s="13"/>
      <c r="S40" s="14">
        <f t="shared" si="1"/>
        <v>344630.59740000003</v>
      </c>
      <c r="T40" s="14">
        <v>344630.6</v>
      </c>
      <c r="U40" s="13">
        <f t="shared" si="3"/>
        <v>25158.033799999997</v>
      </c>
      <c r="V40" s="24">
        <v>383045.21</v>
      </c>
      <c r="W40" s="29" t="s">
        <v>42</v>
      </c>
      <c r="X40" s="10" t="s">
        <v>41</v>
      </c>
      <c r="Y40" s="10">
        <f t="shared" si="4"/>
        <v>3.9420000297396687</v>
      </c>
      <c r="Z40" s="10">
        <f t="shared" si="5"/>
        <v>2.765977832319344</v>
      </c>
      <c r="AA40" s="40">
        <v>383045.21</v>
      </c>
    </row>
    <row r="41" spans="1:27" x14ac:dyDescent="0.25">
      <c r="L41" s="62">
        <f>SUM(L7:L40)</f>
        <v>4139350.0800000005</v>
      </c>
      <c r="M41" s="61">
        <f>SUM(M7:M40)</f>
        <v>4139350.0800000005</v>
      </c>
      <c r="N41" s="30">
        <f>SUM(N7:N40)</f>
        <v>8502844.9899999984</v>
      </c>
      <c r="O41" s="31">
        <f>SUM(O7:O40)</f>
        <v>7815366.7800000012</v>
      </c>
      <c r="P41" s="31"/>
      <c r="Q41" s="31">
        <f>SUM(Q7:Q40)</f>
        <v>7033830.102</v>
      </c>
      <c r="R41" s="31"/>
      <c r="S41" s="32">
        <f>SUM(S7:S40)</f>
        <v>4220298.0611999994</v>
      </c>
      <c r="T41" s="42">
        <f>SUM(T7:T40)</f>
        <v>4220298.07</v>
      </c>
      <c r="U41" s="45">
        <f>SUM(U7:U40)</f>
        <v>308081.75910999993</v>
      </c>
      <c r="V41" s="33"/>
      <c r="W41" s="31"/>
      <c r="X41" s="31"/>
      <c r="AA41" s="37">
        <f>SUM(AA7:AA40)</f>
        <v>541250.56000000006</v>
      </c>
    </row>
    <row r="42" spans="1:27" ht="30" customHeight="1" x14ac:dyDescent="0.25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43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</row>
    <row r="44" spans="1:27" ht="20.25" customHeight="1" x14ac:dyDescent="0.25"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</row>
  </sheetData>
  <mergeCells count="38">
    <mergeCell ref="B39:K39"/>
    <mergeCell ref="B38:K38"/>
    <mergeCell ref="B37:K37"/>
    <mergeCell ref="B30:K30"/>
    <mergeCell ref="B31:K31"/>
    <mergeCell ref="B33:K33"/>
    <mergeCell ref="B32:K32"/>
    <mergeCell ref="B36:K36"/>
    <mergeCell ref="B35:K35"/>
    <mergeCell ref="B34:K34"/>
    <mergeCell ref="B23:K23"/>
    <mergeCell ref="B24:K24"/>
    <mergeCell ref="B29:K29"/>
    <mergeCell ref="B28:K28"/>
    <mergeCell ref="B25:K25"/>
    <mergeCell ref="B27:K27"/>
    <mergeCell ref="B26:K26"/>
    <mergeCell ref="B40:K40"/>
    <mergeCell ref="B42:K42"/>
    <mergeCell ref="B9:K9"/>
    <mergeCell ref="B10:K10"/>
    <mergeCell ref="B11:K11"/>
    <mergeCell ref="B16:K16"/>
    <mergeCell ref="B12:K12"/>
    <mergeCell ref="B13:K13"/>
    <mergeCell ref="B15:K15"/>
    <mergeCell ref="B17:K17"/>
    <mergeCell ref="B19:K19"/>
    <mergeCell ref="B18:K18"/>
    <mergeCell ref="B20:K20"/>
    <mergeCell ref="B21:K21"/>
    <mergeCell ref="B22:K22"/>
    <mergeCell ref="B14:K14"/>
    <mergeCell ref="A3:K3"/>
    <mergeCell ref="B6:K6"/>
    <mergeCell ref="B7:K7"/>
    <mergeCell ref="B8:K8"/>
    <mergeCell ref="B5:K5"/>
  </mergeCells>
  <pageMargins left="0.7" right="0.7" top="0.75" bottom="0.75" header="0.3" footer="0.3"/>
  <pageSetup paperSize="9" scale="47" fitToHeight="0" orientation="landscape" r:id="rId1"/>
  <rowBreaks count="1" manualBreakCount="1">
    <brk id="2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3. Расшифровка</vt:lpstr>
      <vt:lpstr>'3. Расшифровка'!Область_печати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Чугунов Кирилл Глебович</cp:lastModifiedBy>
  <cp:lastPrinted>2020-05-21T14:38:18Z</cp:lastPrinted>
  <dcterms:created xsi:type="dcterms:W3CDTF">2015-05-06T12:48:51Z</dcterms:created>
  <dcterms:modified xsi:type="dcterms:W3CDTF">2020-08-18T17:11:33Z</dcterms:modified>
</cp:coreProperties>
</file>